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P8" i="6"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30" i="10"/>
  <c r="I29" i="10"/>
  <c r="B6" i="10"/>
  <c r="B3" i="10"/>
  <c r="B3" i="11"/>
  <c r="B3" i="2"/>
  <c r="G8" i="25" l="1"/>
  <c r="G10" i="25"/>
  <c r="G11" i="25" s="1"/>
  <c r="G8" i="6"/>
  <c r="F13" i="20"/>
  <c r="G10" i="6"/>
  <c r="G11" i="6" s="1"/>
  <c r="K21" i="25" l="1"/>
  <c r="J22" i="25"/>
  <c r="L22" i="25"/>
  <c r="I21" i="25"/>
  <c r="J21" i="25"/>
  <c r="L21" i="25"/>
  <c r="K22" i="25"/>
  <c r="I22" i="25"/>
  <c r="N66" i="6"/>
  <c r="L66" i="6"/>
  <c r="N65" i="6"/>
  <c r="L65" i="6"/>
  <c r="N64" i="6"/>
  <c r="L64" i="6"/>
  <c r="N63" i="6"/>
  <c r="L63" i="6"/>
  <c r="N62" i="6"/>
  <c r="L62" i="6"/>
  <c r="N61" i="6"/>
  <c r="L61" i="6"/>
  <c r="N60" i="6"/>
  <c r="L60" i="6"/>
  <c r="N59" i="6"/>
  <c r="L59" i="6"/>
  <c r="N58" i="6"/>
  <c r="L58" i="6"/>
  <c r="N57" i="6"/>
  <c r="L57" i="6"/>
  <c r="N56" i="6"/>
  <c r="L56" i="6"/>
  <c r="N55" i="6"/>
  <c r="L55" i="6"/>
  <c r="N54" i="6"/>
  <c r="L54" i="6"/>
  <c r="N53" i="6"/>
  <c r="L53" i="6"/>
  <c r="N52" i="6"/>
  <c r="L52" i="6"/>
  <c r="N51" i="6"/>
  <c r="L51" i="6"/>
  <c r="N50" i="6"/>
  <c r="L50" i="6"/>
  <c r="N49" i="6"/>
  <c r="L49" i="6"/>
  <c r="N48" i="6"/>
  <c r="L48" i="6"/>
  <c r="N47" i="6"/>
  <c r="L47" i="6"/>
  <c r="M66" i="6"/>
  <c r="K66" i="6"/>
  <c r="M65" i="6"/>
  <c r="K65" i="6"/>
  <c r="M64" i="6"/>
  <c r="K64" i="6"/>
  <c r="M63" i="6"/>
  <c r="K63" i="6"/>
  <c r="M62" i="6"/>
  <c r="K62" i="6"/>
  <c r="M61" i="6"/>
  <c r="K61" i="6"/>
  <c r="M60" i="6"/>
  <c r="K60" i="6"/>
  <c r="M59" i="6"/>
  <c r="K59" i="6"/>
  <c r="M58" i="6"/>
  <c r="K58" i="6"/>
  <c r="M57" i="6"/>
  <c r="K57" i="6"/>
  <c r="M56" i="6"/>
  <c r="K56" i="6"/>
  <c r="M55" i="6"/>
  <c r="K55" i="6"/>
  <c r="M54" i="6"/>
  <c r="K54" i="6"/>
  <c r="M53" i="6"/>
  <c r="K53" i="6"/>
  <c r="M52" i="6"/>
  <c r="K52" i="6"/>
  <c r="M51" i="6"/>
  <c r="K51" i="6"/>
  <c r="M50" i="6"/>
  <c r="K50" i="6"/>
  <c r="M49" i="6"/>
  <c r="K49" i="6"/>
  <c r="M48" i="6"/>
  <c r="K48" i="6"/>
  <c r="M47" i="6"/>
  <c r="K47" i="6"/>
  <c r="M46" i="6"/>
  <c r="K46" i="6"/>
  <c r="M45" i="6"/>
  <c r="K45" i="6"/>
  <c r="M44" i="6"/>
  <c r="K44" i="6"/>
  <c r="M43" i="6"/>
  <c r="K43" i="6"/>
  <c r="M42" i="6"/>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K26" i="6"/>
  <c r="M25" i="6"/>
  <c r="K25" i="6"/>
  <c r="M24" i="6"/>
  <c r="N43" i="6"/>
  <c r="N29" i="6"/>
  <c r="M23" i="6"/>
  <c r="L46" i="6"/>
  <c r="L45" i="6"/>
  <c r="L44" i="6"/>
  <c r="L43" i="6"/>
  <c r="L42" i="6"/>
  <c r="L41" i="6"/>
  <c r="L40" i="6"/>
  <c r="L39" i="6"/>
  <c r="L38" i="6"/>
  <c r="L37" i="6"/>
  <c r="L36" i="6"/>
  <c r="L35" i="6"/>
  <c r="L34" i="6"/>
  <c r="L33" i="6"/>
  <c r="L32" i="6"/>
  <c r="L31" i="6"/>
  <c r="L30" i="6"/>
  <c r="L29" i="6"/>
  <c r="L28" i="6"/>
  <c r="L27" i="6"/>
  <c r="L26" i="6"/>
  <c r="L25" i="6"/>
  <c r="L24" i="6"/>
  <c r="N23" i="6"/>
  <c r="L23" i="6"/>
  <c r="N22" i="6"/>
  <c r="L22" i="6"/>
  <c r="N46" i="6"/>
  <c r="N45" i="6"/>
  <c r="N44" i="6"/>
  <c r="N42" i="6"/>
  <c r="N41" i="6"/>
  <c r="N40" i="6"/>
  <c r="N39" i="6"/>
  <c r="N38" i="6"/>
  <c r="N37" i="6"/>
  <c r="N36" i="6"/>
  <c r="N35" i="6"/>
  <c r="N34" i="6"/>
  <c r="N33" i="6"/>
  <c r="N32" i="6"/>
  <c r="N31" i="6"/>
  <c r="N30" i="6"/>
  <c r="N28" i="6"/>
  <c r="N27" i="6"/>
  <c r="N26" i="6"/>
  <c r="N25" i="6"/>
  <c r="N24" i="6"/>
  <c r="K24" i="6"/>
  <c r="K23" i="6"/>
  <c r="M22" i="6"/>
  <c r="K22"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<sst xmlns="http://schemas.openxmlformats.org/spreadsheetml/2006/main" count="704" uniqueCount="252">
  <si>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</si>
  <si>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</si>
  <si>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</si>
  <si>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</si>
  <si>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</si>
  <si>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</si>
  <si>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</si>
  <si>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</si>
  <si>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</si>
  <si>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</si>
  <si>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</si>
  <si>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</si>
  <si>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</si>
  <si>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</si>
  <si>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</si>
  <si>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</si>
  <si>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</si>
  <si>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</si>
  <si>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</si>
  <si>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</si>
  <si>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</si>
  <si>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</si>
  <si>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</si>
  <si>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</si>
  <si>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</si>
  <si>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</si>
  <si>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</si>
  <si>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</si>
  <si>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</si>
  <si>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</si>
  <si>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</si>
  <si>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</si>
  <si>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</si>
  <si>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</si>
  <si>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</si>
  <si>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</si>
  <si>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</si>
  <si>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</si>
  <si>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</si>
  <si>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</si>
  <si>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</si>
  <si>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</si>
  <si>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</si>
  <si>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</si>
  <si>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</si>
  <si>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</si>
  <si>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</si>
  <si>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</si>
  <si>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</si>
  <si>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</si>
  <si>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</si>
  <si>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</si>
  <si>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</si>
  <si>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</si>
  <si>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</si>
  <si>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</si>
  <si>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</si>
  <si>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</si>
  <si>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</si>
  <si>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</si>
  <si>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</si>
  <si>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</si>
  <si>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</si>
  <si>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</si>
  <si>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</si>
  <si>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</si>
  <si>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</si>
  <si>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</si>
  <si>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</si>
  <si>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</si>
  <si>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</si>
  <si>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</si>
  <si>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</si>
  <si>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</si>
  <si>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</si>
  <si>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</si>
  <si>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</si>
  <si>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</si>
  <si>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</si>
  <si>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</si>
  <si>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</si>
  <si>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</si>
  <si>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</si>
  <si>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</si>
  <si>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</si>
  <si>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</si>
  <si>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</si>
  <si>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</si>
  <si>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</si>
  <si>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</si>
  <si>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</si>
  <si>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</si>
  <si>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</si>
  <si>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</si>
  <si>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</si>
  <si>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</si>
  <si>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</si>
  <si>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</si>
  <si>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</si>
  <si>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</si>
  <si>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</si>
  <si>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</si>
  <si>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</si>
  <si>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</si>
  <si>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</si>
  <si>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</si>
  <si>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</si>
  <si>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</si>
  <si>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</si>
  <si>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</si>
  <si>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</si>
  <si>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</si>
  <si>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</si>
  <si>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</si>
  <si>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</si>
  <si>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</si>
  <si>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</si>
  <si>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</si>
  <si>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</si>
  <si>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</si>
  <si>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</si>
  <si>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</si>
  <si>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</si>
  <si>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</si>
  <si>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</si>
  <si>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</si>
  <si>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</si>
  <si>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</si>
  <si>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</si>
  <si>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</si>
  <si>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</si>
  <si>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</si>
  <si>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</si>
  <si>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</si>
  <si>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</si>
  <si>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</si>
  <si>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</si>
  <si>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</si>
  <si>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</si>
  <si>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</si>
  <si>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</si>
  <si>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</si>
  <si>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</si>
  <si>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</si>
  <si>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</si>
  <si>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</si>
  <si>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</si>
  <si>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</si>
  <si>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</si>
  <si>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</si>
  <si>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</si>
  <si>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</si>
  <si>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</si>
  <si>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</si>
  <si>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</si>
  <si>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</si>
  <si>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</si>
  <si>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</si>
  <si>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</si>
  <si>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</si>
  <si>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</si>
  <si>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</si>
  <si>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</si>
  <si>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</si>
  <si>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</si>
  <si>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</si>
  <si>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</si>
  <si>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Zineb</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</si>
  <si>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</si>
  <si>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</si>
  <si>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</si>
  <si>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</si>
  <si>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</si>
  <si>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</si>
  <si>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</si>
  <si>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</si>
  <si>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</si>
  <si>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</si>
  <si>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</si>
  <si>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</si>
  <si>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</si>
  <si>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</si>
  <si>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</si>
  <si>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</si>
  <si>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</si>
  <si>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</si>
  <si>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</si>
  <si>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</si>
  <si>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</si>
  <si>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</si>
  <si>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</si>
  <si>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</si>
  <si>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</si>
  <si>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</si>
  <si>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</si>
  <si>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</si>
  <si>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</si>
  <si>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r>
      <t>m</t>
    </r>
    <r>
      <rPr>
        <vertAlign val="superscript"/>
        <sz val="10"/>
        <color theme="1"/>
        <rFont val="Verdana"/>
        <family val="2"/>
      </rPr>
      <t>2</t>
    </r>
  </si>
  <si>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</si>
  <si>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</si>
  <si>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</si>
  <si>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</si>
  <si>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</si>
  <si>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</si>
  <si>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</si>
  <si>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</si>
  <si>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</si>
  <si>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</si>
  <si>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</si>
  <si>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</si>
  <si>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</si>
  <si>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</si>
  <si>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</si>
  <si>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</si>
  <si>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</si>
  <si>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</si>
  <si>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</si>
  <si>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</si>
  <si>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</si>
  <si>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</si>
  <si>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</si>
  <si>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</si>
  <si>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</si>
  <si>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</si>
  <si>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</si>
  <si>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</si>
  <si>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</si>
  <si>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</si>
  <si>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</si>
  <si>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</si>
  <si>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</si>
  <si>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</si>
  <si>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</si>
  <si>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</si>
  <si>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</si>
  <si>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</si>
  <si>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</si>
  <si>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</si>
  <si>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</si>
  <si>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</si>
  <si>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</si>
  <si>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</si>
  <si>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</si>
  <si>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</si>
  <si>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</si>
  <si>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</si>
  <si>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</si>
  <si>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</si>
  <si>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</si>
  <si>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Version Final 1.1</t>
  </si>
  <si>
    <t>Final 1.1</t>
  </si>
  <si>
    <t>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</si>
</sst>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6">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5" fillId="12" borderId="0" xfId="24" applyAlignment="1">
      <alignment vertical="center"/>
    </xf>
    <xf numFmtId="0" fontId="0" fillId="5" borderId="0" xfId="0"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vertical="center" wrapText="1"/>
    </xf>
    <xf numFmtId="0" fontId="11" fillId="5" borderId="1" xfId="1" applyFill="1" applyAlignment="1">
      <alignment horizontal="left"/>
    </xf>
    <xf numFmtId="0" fontId="0" fillId="5" borderId="0" xfId="0" applyAlignment="1">
      <alignment horizontal="left" vertical="top" wrapText="1"/>
    </xf>
    <xf numFmtId="0" fontId="0" fillId="5" borderId="0" xfId="0" applyAlignment="1">
      <alignment horizontal="left" vertical="center" wrapText="1"/>
    </xf>
    <xf numFmtId="0" fontId="11" fillId="5" borderId="1" xfId="12" applyFill="1" applyAlignment="1">
      <alignment horizontal="left" vertical="center"/>
    </xf>
    <xf numFmtId="0" fontId="0" fillId="5" borderId="0" xfId="0" applyFill="1" applyAlignment="1">
      <alignment horizontal="left" vertical="center" wrapText="1"/>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8</xdr:row>
      <xdr:rowOff>0</xdr:rowOff>
    </xdr:from>
    <xdr:to>
      <xdr:col>8</xdr:col>
      <xdr:colOff>370374</xdr:colOff>
      <xdr:row>40</xdr:row>
      <xdr:rowOff>104083</xdr:rowOff>
    </xdr:to>
    <xdr:pic>
      <xdr:nvPicPr>
        <xdr:cNvPr id="3" name="Picture 2"/>
        <xdr:cNvPicPr>
          <a:picLocks noChangeAspect="1"/>
        </xdr:cNvPicPr>
      </xdr:nvPicPr>
      <xdr:blipFill>
        <a:blip xmlns:r="http://schemas.openxmlformats.org/officeDocument/2006/relationships" r:embed="rId1"/>
        <a:stretch>
          <a:fillRect/>
        </a:stretch>
      </xdr:blipFill>
      <xdr:spPr>
        <a:xfrm>
          <a:off x="704850" y="1485900"/>
          <a:ext cx="8809524" cy="55428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39" t="s">
        <v>105</v>
      </c>
      <c r="C2" s="139"/>
      <c r="D2" s="139"/>
      <c r="E2" s="139"/>
      <c r="F2" s="139"/>
      <c r="G2" s="139"/>
      <c r="H2" s="139"/>
      <c r="I2" s="139"/>
      <c r="J2" s="139"/>
      <c r="K2" s="139"/>
      <c r="L2" s="139"/>
      <c r="M2" s="139"/>
      <c r="N2" s="139"/>
      <c r="O2" s="139"/>
    </row>
    <row r="3" spans="2:16" ht="12.75" customHeight="1" thickTop="1" x14ac:dyDescent="0.2">
      <c r="B3" s="135" t="s">
        <v>249</v>
      </c>
    </row>
    <row r="4" spans="2:16" ht="12.75" customHeight="1" x14ac:dyDescent="0.2">
      <c r="B4" s="96" t="s">
        <v>167</v>
      </c>
    </row>
    <row r="5" spans="2:16" ht="12.75" customHeight="1" x14ac:dyDescent="0.2">
      <c r="B5" s="96" t="s">
        <v>221</v>
      </c>
    </row>
    <row r="7" spans="2:16" ht="80.099999999999994" customHeight="1" x14ac:dyDescent="0.2">
      <c r="B7" s="138" t="s">
        <v>104</v>
      </c>
      <c r="C7" s="138"/>
      <c r="D7" s="138"/>
      <c r="E7" s="138"/>
      <c r="F7" s="138"/>
      <c r="G7" s="138"/>
      <c r="H7" s="138"/>
      <c r="I7" s="138"/>
      <c r="J7" s="138"/>
      <c r="K7" s="138"/>
      <c r="L7" s="138"/>
      <c r="M7" s="138"/>
      <c r="N7" s="138"/>
      <c r="O7" s="138"/>
      <c r="P7" s="138"/>
    </row>
    <row r="11" spans="2:16" ht="12.75" customHeight="1" x14ac:dyDescent="0.2">
      <c r="B11" s="96" t="s">
        <v>222</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0" t="s">
        <v>198</v>
      </c>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2:26" ht="30.75" customHeight="1" x14ac:dyDescent="0.2">
      <c r="B19" s="130" t="s">
        <v>79</v>
      </c>
      <c r="C19" s="131">
        <v>42921</v>
      </c>
      <c r="D19" s="140" t="s">
        <v>223</v>
      </c>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2:26" ht="12.75" customHeight="1" x14ac:dyDescent="0.2">
      <c r="B20" s="96" t="s">
        <v>230</v>
      </c>
      <c r="C20" s="95">
        <v>42930</v>
      </c>
      <c r="D20" s="141" t="s">
        <v>231</v>
      </c>
      <c r="E20" s="141"/>
      <c r="F20" s="141"/>
      <c r="G20" s="141"/>
      <c r="H20" s="141"/>
      <c r="I20" s="141"/>
      <c r="J20" s="141"/>
      <c r="K20" s="141"/>
      <c r="L20" s="141"/>
      <c r="M20" s="141"/>
      <c r="N20" s="141"/>
      <c r="O20" s="141"/>
      <c r="P20" s="141"/>
      <c r="Q20" s="141"/>
      <c r="R20" s="141"/>
      <c r="S20" s="141"/>
      <c r="T20" s="141"/>
      <c r="U20" s="141"/>
      <c r="V20" s="141"/>
      <c r="W20" s="141"/>
      <c r="X20" s="141"/>
      <c r="Y20" s="141"/>
      <c r="Z20" s="141"/>
    </row>
    <row r="21" spans="2:26" ht="27.95" customHeight="1" x14ac:dyDescent="0.2">
      <c r="B21" s="96" t="s">
        <v>232</v>
      </c>
      <c r="C21" s="95">
        <v>43006</v>
      </c>
      <c r="D21" s="141" t="s">
        <v>233</v>
      </c>
      <c r="E21" s="141"/>
      <c r="F21" s="141"/>
      <c r="G21" s="141"/>
      <c r="H21" s="141"/>
      <c r="I21" s="141"/>
      <c r="J21" s="141"/>
      <c r="K21" s="141"/>
      <c r="L21" s="141"/>
      <c r="M21" s="141"/>
      <c r="N21" s="141"/>
      <c r="O21" s="141"/>
      <c r="P21" s="141"/>
      <c r="Q21" s="141"/>
      <c r="R21" s="141"/>
      <c r="S21" s="141"/>
      <c r="T21" s="141"/>
      <c r="U21" s="141"/>
      <c r="V21" s="141"/>
      <c r="W21" s="141"/>
      <c r="X21" s="141"/>
      <c r="Y21" s="141"/>
      <c r="Z21" s="141"/>
    </row>
    <row r="22" spans="2:26" ht="12.75" customHeight="1" x14ac:dyDescent="0.2">
      <c r="B22" s="130" t="s">
        <v>250</v>
      </c>
      <c r="C22" s="131">
        <v>43021</v>
      </c>
      <c r="D22" s="140" t="s">
        <v>251</v>
      </c>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2:26" ht="12.75" customHeight="1" x14ac:dyDescent="0.2">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2:26" ht="12.75" customHeight="1" x14ac:dyDescent="0.2">
      <c r="D24" s="141"/>
      <c r="E24" s="141"/>
      <c r="F24" s="141"/>
      <c r="G24" s="141"/>
      <c r="H24" s="141"/>
      <c r="I24" s="141"/>
      <c r="J24" s="141"/>
      <c r="K24" s="141"/>
      <c r="L24" s="141"/>
      <c r="M24" s="141"/>
      <c r="N24" s="141"/>
      <c r="O24" s="141"/>
      <c r="P24" s="141"/>
      <c r="Q24" s="141"/>
      <c r="R24" s="141"/>
      <c r="S24" s="141"/>
      <c r="T24" s="141"/>
      <c r="U24" s="141"/>
      <c r="V24" s="141"/>
      <c r="W24" s="141"/>
      <c r="X24" s="141"/>
      <c r="Y24" s="141"/>
      <c r="Z24" s="141"/>
    </row>
    <row r="25" spans="2:26" ht="12.75" customHeight="1" x14ac:dyDescent="0.2">
      <c r="D25" s="141"/>
      <c r="E25" s="141"/>
      <c r="F25" s="141"/>
      <c r="G25" s="141"/>
      <c r="H25" s="141"/>
      <c r="I25" s="141"/>
      <c r="J25" s="141"/>
      <c r="K25" s="141"/>
      <c r="L25" s="141"/>
      <c r="M25" s="141"/>
      <c r="N25" s="141"/>
      <c r="O25" s="141"/>
      <c r="P25" s="141"/>
      <c r="Q25" s="141"/>
      <c r="R25" s="141"/>
      <c r="S25" s="141"/>
      <c r="T25" s="141"/>
      <c r="U25" s="141"/>
      <c r="V25" s="141"/>
      <c r="W25" s="141"/>
      <c r="X25" s="141"/>
      <c r="Y25" s="141"/>
      <c r="Z25" s="141"/>
    </row>
    <row r="26" spans="2:26" ht="12.75" customHeight="1" x14ac:dyDescent="0.2">
      <c r="D26" s="141"/>
      <c r="E26" s="141"/>
      <c r="F26" s="141"/>
      <c r="G26" s="141"/>
      <c r="H26" s="141"/>
      <c r="I26" s="141"/>
      <c r="J26" s="141"/>
      <c r="K26" s="141"/>
      <c r="L26" s="141"/>
      <c r="M26" s="141"/>
      <c r="N26" s="141"/>
      <c r="O26" s="141"/>
      <c r="P26" s="141"/>
      <c r="Q26" s="141"/>
      <c r="R26" s="141"/>
      <c r="S26" s="141"/>
      <c r="T26" s="141"/>
      <c r="U26" s="141"/>
      <c r="V26" s="141"/>
      <c r="W26" s="141"/>
      <c r="X26" s="141"/>
      <c r="Y26" s="141"/>
      <c r="Z26" s="141"/>
    </row>
    <row r="27" spans="2:26" ht="12.75" customHeight="1" x14ac:dyDescent="0.2">
      <c r="D27" s="141"/>
      <c r="E27" s="141"/>
      <c r="F27" s="141"/>
      <c r="G27" s="141"/>
      <c r="H27" s="141"/>
      <c r="I27" s="141"/>
      <c r="J27" s="141"/>
      <c r="K27" s="141"/>
      <c r="L27" s="141"/>
      <c r="M27" s="141"/>
      <c r="N27" s="141"/>
      <c r="O27" s="141"/>
      <c r="P27" s="141"/>
      <c r="Q27" s="141"/>
      <c r="R27" s="141"/>
      <c r="S27" s="141"/>
      <c r="T27" s="141"/>
      <c r="U27" s="141"/>
      <c r="V27" s="141"/>
      <c r="W27" s="141"/>
      <c r="X27" s="141"/>
      <c r="Y27" s="141"/>
      <c r="Z27" s="141"/>
    </row>
    <row r="28" spans="2:26" ht="12.75" customHeight="1" x14ac:dyDescent="0.2">
      <c r="D28" s="141"/>
      <c r="E28" s="141"/>
      <c r="F28" s="141"/>
      <c r="G28" s="141"/>
      <c r="H28" s="141"/>
      <c r="I28" s="141"/>
      <c r="J28" s="141"/>
      <c r="K28" s="141"/>
      <c r="L28" s="141"/>
      <c r="M28" s="141"/>
      <c r="N28" s="141"/>
      <c r="O28" s="141"/>
      <c r="P28" s="141"/>
      <c r="Q28" s="141"/>
      <c r="R28" s="141"/>
      <c r="S28" s="141"/>
      <c r="T28" s="141"/>
      <c r="U28" s="141"/>
      <c r="V28" s="141"/>
      <c r="W28" s="141"/>
      <c r="X28" s="141"/>
      <c r="Y28" s="141"/>
      <c r="Z28" s="141"/>
    </row>
    <row r="29" spans="2:26" ht="12.75" customHeight="1" x14ac:dyDescent="0.2">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2:26" ht="12.75" customHeight="1" x14ac:dyDescent="0.2">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2:26" ht="12.75" customHeight="1" x14ac:dyDescent="0.2">
      <c r="D31" s="129"/>
    </row>
    <row r="32" spans="2:26" ht="12.75" customHeight="1" x14ac:dyDescent="0.2">
      <c r="D32" s="129"/>
    </row>
    <row r="33" spans="4:4" ht="12.75" customHeight="1" x14ac:dyDescent="0.2">
      <c r="D33" s="129"/>
    </row>
    <row r="34" spans="4:4" ht="12.75" customHeight="1" x14ac:dyDescent="0.2">
      <c r="D34" s="129"/>
    </row>
    <row r="35" spans="4:4" ht="12.75" customHeight="1" x14ac:dyDescent="0.2">
      <c r="D35" s="129"/>
    </row>
    <row r="36" spans="4:4" ht="12.75" customHeight="1" x14ac:dyDescent="0.2">
      <c r="D36" s="129"/>
    </row>
    <row r="37" spans="4:4" ht="12.75" customHeight="1" x14ac:dyDescent="0.2">
      <c r="D37" s="129"/>
    </row>
    <row r="38" spans="4:4" ht="12.75" customHeight="1" x14ac:dyDescent="0.2">
      <c r="D38" s="129"/>
    </row>
    <row r="39" spans="4:4" ht="12.75" customHeight="1" x14ac:dyDescent="0.2">
      <c r="D39" s="129"/>
    </row>
    <row r="40" spans="4:4" ht="12.75" customHeight="1" x14ac:dyDescent="0.2">
      <c r="D40" s="129"/>
    </row>
    <row r="41" spans="4:4" ht="12.75" customHeight="1" x14ac:dyDescent="0.2">
      <c r="D41" s="129"/>
    </row>
    <row r="42" spans="4:4" ht="12.75" customHeight="1" x14ac:dyDescent="0.2">
      <c r="D42" s="129"/>
    </row>
    <row r="43" spans="4:4" ht="12.75" customHeight="1" x14ac:dyDescent="0.2">
      <c r="D43" s="129"/>
    </row>
    <row r="44" spans="4:4" ht="12.75" customHeight="1" x14ac:dyDescent="0.2">
      <c r="D44" s="129"/>
    </row>
    <row r="45" spans="4:4" ht="12.75" customHeight="1" x14ac:dyDescent="0.2">
      <c r="D45" s="129"/>
    </row>
    <row r="46" spans="4:4" ht="12.75" customHeight="1" x14ac:dyDescent="0.2">
      <c r="D46" s="129"/>
    </row>
    <row r="47" spans="4:4" ht="12.75" customHeight="1" x14ac:dyDescent="0.2">
      <c r="D47" s="129"/>
    </row>
    <row r="48" spans="4:4"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D26:Z26"/>
    <mergeCell ref="D27:Z27"/>
    <mergeCell ref="D28:Z28"/>
    <mergeCell ref="D29:Z29"/>
    <mergeCell ref="D30:Z30"/>
    <mergeCell ref="D21:Z21"/>
    <mergeCell ref="D22:Z22"/>
    <mergeCell ref="D23:Z23"/>
    <mergeCell ref="D24:Z24"/>
    <mergeCell ref="D25:Z25"/>
    <mergeCell ref="B7:P7"/>
    <mergeCell ref="B2:O2"/>
    <mergeCell ref="D18:Z18"/>
    <mergeCell ref="D19:Z19"/>
    <mergeCell ref="D20:Z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2" t="s">
        <v>105</v>
      </c>
      <c r="C2" s="172"/>
      <c r="D2" s="172"/>
      <c r="E2" s="172"/>
      <c r="F2" s="172"/>
      <c r="G2" s="172"/>
      <c r="H2" s="172"/>
      <c r="I2" s="172"/>
      <c r="J2" s="172"/>
      <c r="K2" s="172"/>
      <c r="L2" s="172"/>
      <c r="M2" s="172"/>
      <c r="N2" s="172"/>
      <c r="O2" s="172"/>
      <c r="P2" s="172"/>
      <c r="Q2" s="172"/>
      <c r="R2" s="172"/>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4" t="s">
        <v>50</v>
      </c>
      <c r="C4" s="174"/>
      <c r="D4" s="174"/>
      <c r="E4" s="174"/>
      <c r="F4" s="174"/>
      <c r="G4" s="174"/>
      <c r="H4" s="174"/>
      <c r="I4" s="3"/>
      <c r="J4" s="3"/>
      <c r="K4" s="3"/>
      <c r="L4" s="3"/>
      <c r="M4" s="3"/>
      <c r="N4" s="3"/>
      <c r="O4" s="3"/>
      <c r="P4" s="3"/>
      <c r="Q4" s="3"/>
      <c r="R4" s="3"/>
    </row>
    <row r="5" spans="2:18" ht="15" customHeight="1" thickTop="1" x14ac:dyDescent="0.2">
      <c r="B5" s="3"/>
      <c r="C5" s="3"/>
      <c r="D5" s="3"/>
      <c r="E5" s="3"/>
      <c r="F5" s="3"/>
      <c r="G5" s="3"/>
      <c r="H5" s="3"/>
      <c r="I5" s="3"/>
      <c r="J5" s="3"/>
      <c r="K5" s="3"/>
      <c r="L5" s="3"/>
      <c r="M5" s="3"/>
      <c r="N5" s="3"/>
      <c r="O5" s="3"/>
      <c r="P5" s="3"/>
      <c r="Q5" s="3"/>
      <c r="R5" s="3"/>
    </row>
    <row r="6" spans="2:18" ht="15" customHeight="1" x14ac:dyDescent="0.2">
      <c r="B6" s="3" t="s">
        <v>70</v>
      </c>
      <c r="C6" s="3"/>
      <c r="D6" s="3"/>
      <c r="E6" s="3"/>
      <c r="F6" s="3"/>
      <c r="G6" s="56">
        <v>2.5</v>
      </c>
      <c r="H6" s="29" t="s">
        <v>185</v>
      </c>
      <c r="I6" s="3"/>
      <c r="J6" s="3"/>
      <c r="K6" s="3"/>
      <c r="L6" s="3"/>
      <c r="M6" s="3"/>
      <c r="N6" s="3"/>
      <c r="O6" s="3"/>
      <c r="P6" s="3"/>
      <c r="Q6" s="3"/>
      <c r="R6" s="3"/>
    </row>
    <row r="7" spans="2:18" ht="15" customHeight="1" x14ac:dyDescent="0.2">
      <c r="B7" s="3" t="s">
        <v>55</v>
      </c>
      <c r="C7" s="3"/>
      <c r="D7" s="3"/>
      <c r="E7" s="3"/>
      <c r="F7" s="3"/>
      <c r="G7" s="3">
        <f>Average_biocide_release_over_the_lifetime_of_the_paint_M</f>
        <v>0</v>
      </c>
      <c r="H7" s="29" t="s">
        <v>185</v>
      </c>
      <c r="I7" s="3"/>
      <c r="J7" s="3"/>
      <c r="K7" s="3"/>
      <c r="L7" s="3"/>
      <c r="M7" s="3"/>
      <c r="N7" s="3"/>
      <c r="O7" s="3"/>
      <c r="P7" s="3"/>
      <c r="Q7" s="3"/>
      <c r="R7" s="3"/>
    </row>
    <row r="8" spans="2:18" ht="15" customHeight="1" x14ac:dyDescent="0.2">
      <c r="B8" s="3" t="s">
        <v>56</v>
      </c>
      <c r="C8" s="3"/>
      <c r="D8" s="3"/>
      <c r="E8" s="3"/>
      <c r="F8" s="3"/>
      <c r="G8" s="38" t="e">
        <f>Average_biocide_release_over_the_lifetime_of_the_paint_C</f>
        <v>#DIV/0!</v>
      </c>
      <c r="H8" s="29" t="s">
        <v>185</v>
      </c>
      <c r="I8" s="3"/>
      <c r="J8" s="3"/>
      <c r="K8" s="3"/>
      <c r="L8" s="3"/>
      <c r="M8" s="3"/>
      <c r="N8" s="3"/>
      <c r="O8" s="3"/>
      <c r="P8" s="3"/>
      <c r="Q8" s="3"/>
      <c r="R8" s="3"/>
    </row>
    <row r="9" spans="2:18" ht="15" customHeight="1" x14ac:dyDescent="0.2">
      <c r="B9" s="3" t="s">
        <v>54</v>
      </c>
      <c r="C9" s="3"/>
      <c r="D9" s="3"/>
      <c r="E9" s="3"/>
      <c r="F9" s="3"/>
      <c r="G9" s="42">
        <f>IF(ISBLANK(Average_biocide_release_over_the_lifetime_of_the_paint_M),1,0)</f>
        <v>1</v>
      </c>
      <c r="H9" s="29"/>
      <c r="I9" s="3"/>
      <c r="J9" s="3"/>
      <c r="K9" s="3"/>
      <c r="L9" s="3"/>
      <c r="M9" s="3"/>
      <c r="N9" s="3"/>
      <c r="O9" s="3"/>
      <c r="P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185</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4" t="s">
        <v>69</v>
      </c>
      <c r="C13" s="174"/>
      <c r="D13" s="174"/>
      <c r="E13" s="174"/>
      <c r="F13" s="174"/>
      <c r="G13" s="174"/>
      <c r="H13" s="174"/>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7">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107</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225</v>
      </c>
      <c r="F20" s="14" t="s">
        <v>226</v>
      </c>
      <c r="G20" s="14" t="s">
        <v>191</v>
      </c>
      <c r="H20" s="14" t="s">
        <v>227</v>
      </c>
      <c r="I20" s="14" t="s">
        <v>179</v>
      </c>
      <c r="J20" s="14" t="s">
        <v>228</v>
      </c>
      <c r="K20" s="14" t="s">
        <v>180</v>
      </c>
      <c r="L20" s="14" t="s">
        <v>229</v>
      </c>
      <c r="M20" s="13" t="s">
        <v>184</v>
      </c>
      <c r="N20" s="13" t="s">
        <v>183</v>
      </c>
      <c r="O20" s="13" t="s">
        <v>182</v>
      </c>
      <c r="P20" s="13" t="s">
        <v>192</v>
      </c>
      <c r="Q20" s="102" t="s">
        <v>61</v>
      </c>
      <c r="R20" s="102" t="s">
        <v>62</v>
      </c>
      <c r="S20" s="102" t="s">
        <v>63</v>
      </c>
      <c r="T20" s="102" t="s">
        <v>64</v>
      </c>
    </row>
    <row r="21" spans="2:22" ht="15" customHeight="1" x14ac:dyDescent="0.2">
      <c r="B21" s="104" t="s">
        <v>175</v>
      </c>
      <c r="C21" s="104" t="str">
        <f>Compound_Name</f>
        <v>Zineb</v>
      </c>
      <c r="D21" s="59">
        <v>100</v>
      </c>
      <c r="E21" s="105">
        <v>8.8000187743455197E-3</v>
      </c>
      <c r="F21" s="105">
        <v>2.5142910861177399E-4</v>
      </c>
      <c r="G21" s="105">
        <v>3.9366354892204497E-6</v>
      </c>
      <c r="H21" s="105">
        <v>1.12475300676855E-7</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0.219</v>
      </c>
      <c r="N21" s="132">
        <f>PNEC_Sediment_Inside</f>
        <v>4.5499999999999999E-2</v>
      </c>
      <c r="O21" s="132">
        <f>PNEC_Aquatic_Surrounding</f>
        <v>0.219</v>
      </c>
      <c r="P21" s="132">
        <f>PNEC_Sediment_Surrounding</f>
        <v>4.5499999999999999E-2</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176</v>
      </c>
      <c r="C22" s="104" t="str">
        <f>Compound_Name</f>
        <v>Zineb</v>
      </c>
      <c r="D22" s="59">
        <v>100</v>
      </c>
      <c r="E22" s="105">
        <v>2.68786405958235E-2</v>
      </c>
      <c r="F22" s="105">
        <v>1.7807098454795799E-3</v>
      </c>
      <c r="G22" s="105">
        <v>1.56500360027347E-4</v>
      </c>
      <c r="H22" s="105">
        <v>1.03681482468495E-5</v>
      </c>
      <c r="I22" s="106" t="e">
        <f t="shared" si="0"/>
        <v>#DIV/0!</v>
      </c>
      <c r="J22" s="106" t="e">
        <f t="shared" si="0"/>
        <v>#DIV/0!</v>
      </c>
      <c r="K22" s="106" t="e">
        <f t="shared" si="0"/>
        <v>#DIV/0!</v>
      </c>
      <c r="L22" s="106" t="e">
        <f t="shared" si="0"/>
        <v>#DIV/0!</v>
      </c>
      <c r="M22" s="132">
        <f>PNEC_Aquatic_Inside</f>
        <v>0.219</v>
      </c>
      <c r="N22" s="132">
        <f>PNEC_Sediment_Inside</f>
        <v>4.5499999999999999E-2</v>
      </c>
      <c r="O22" s="132">
        <f>PNEC_Aquatic_Surrounding</f>
        <v>0.219</v>
      </c>
      <c r="P22" s="132">
        <f>PNEC_Sediment_Surrounding</f>
        <v>4.5499999999999999E-2</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2" t="s">
        <v>186</v>
      </c>
      <c r="C2" s="142"/>
      <c r="D2" s="142"/>
      <c r="E2" s="142"/>
      <c r="F2" s="142"/>
      <c r="G2" s="142"/>
      <c r="H2" s="142"/>
      <c r="I2" s="142"/>
      <c r="J2" s="142"/>
    </row>
    <row r="3" spans="2:26" ht="13.5" thickTop="1" x14ac:dyDescent="0.2">
      <c r="B3" s="128" t="str">
        <f>Tooltype</f>
        <v>Freshwater calculator tool</v>
      </c>
    </row>
    <row r="5" spans="2:26" ht="27.95" customHeight="1" x14ac:dyDescent="0.2">
      <c r="B5" s="143" t="s">
        <v>234</v>
      </c>
      <c r="C5" s="143"/>
      <c r="D5" s="143"/>
      <c r="E5" s="143"/>
      <c r="F5" s="143"/>
      <c r="G5" s="143"/>
      <c r="H5" s="143"/>
      <c r="I5" s="143"/>
      <c r="J5" s="143"/>
      <c r="K5" s="143"/>
      <c r="L5" s="143"/>
      <c r="M5" s="143"/>
      <c r="N5" s="143"/>
      <c r="O5" s="143"/>
      <c r="P5" s="143"/>
      <c r="Q5" s="143"/>
      <c r="R5" s="143"/>
      <c r="S5" s="143"/>
      <c r="T5" s="143"/>
      <c r="U5" s="143"/>
      <c r="V5" s="143"/>
      <c r="W5" s="143"/>
      <c r="X5" s="143"/>
      <c r="Y5" s="143"/>
      <c r="Z5" s="143"/>
    </row>
    <row r="6" spans="2:26" x14ac:dyDescent="0.2">
      <c r="B6" s="143"/>
      <c r="C6" s="143"/>
      <c r="D6" s="143"/>
      <c r="E6" s="143"/>
      <c r="F6" s="143"/>
      <c r="G6" s="143"/>
      <c r="H6" s="143"/>
      <c r="I6" s="143"/>
      <c r="J6" s="143"/>
      <c r="K6" s="143"/>
      <c r="L6" s="143"/>
      <c r="M6" s="143"/>
      <c r="N6" s="143"/>
      <c r="O6" s="143"/>
      <c r="P6" s="143"/>
      <c r="Q6" s="143"/>
      <c r="R6" s="143"/>
      <c r="S6" s="143"/>
      <c r="T6" s="143"/>
      <c r="U6" s="143"/>
      <c r="V6" s="143"/>
      <c r="W6" s="143"/>
      <c r="X6" s="143"/>
      <c r="Y6" s="143"/>
      <c r="Z6" s="143"/>
    </row>
    <row r="7" spans="2:26" x14ac:dyDescent="0.2">
      <c r="B7" s="143" t="s">
        <v>235</v>
      </c>
      <c r="C7" s="143"/>
      <c r="D7" s="143"/>
      <c r="E7" s="143"/>
      <c r="F7" s="143"/>
      <c r="G7" s="143"/>
      <c r="H7" s="143"/>
      <c r="I7" s="143"/>
      <c r="J7" s="143"/>
      <c r="K7" s="143"/>
      <c r="L7" s="143"/>
      <c r="M7" s="143"/>
      <c r="N7" s="143"/>
      <c r="O7" s="143"/>
      <c r="P7" s="143"/>
      <c r="Q7" s="143"/>
      <c r="R7" s="143"/>
      <c r="S7" s="143"/>
      <c r="T7" s="143"/>
      <c r="U7" s="143"/>
      <c r="V7" s="143"/>
      <c r="W7" s="143"/>
      <c r="X7" s="143"/>
      <c r="Y7" s="143"/>
      <c r="Z7" s="143"/>
    </row>
    <row r="8" spans="2:26" x14ac:dyDescent="0.2">
      <c r="B8" s="143"/>
      <c r="C8" s="143"/>
      <c r="D8" s="143"/>
      <c r="E8" s="143"/>
      <c r="F8" s="143"/>
      <c r="G8" s="143"/>
      <c r="H8" s="143"/>
      <c r="I8" s="143"/>
      <c r="J8" s="143"/>
      <c r="K8" s="143"/>
      <c r="L8" s="143"/>
      <c r="M8" s="143"/>
      <c r="N8" s="143"/>
      <c r="O8" s="143"/>
      <c r="P8" s="143"/>
      <c r="Q8" s="143"/>
      <c r="R8" s="143"/>
      <c r="S8" s="143"/>
      <c r="T8" s="143"/>
      <c r="U8" s="143"/>
      <c r="V8" s="143"/>
      <c r="W8" s="143"/>
      <c r="X8" s="143"/>
      <c r="Y8" s="143"/>
      <c r="Z8" s="143"/>
    </row>
    <row r="9" spans="2:26" x14ac:dyDescent="0.2">
      <c r="B9" s="143" t="s">
        <v>236</v>
      </c>
      <c r="C9" s="143"/>
      <c r="D9" s="143"/>
      <c r="E9" s="143"/>
      <c r="F9" s="143"/>
      <c r="G9" s="143"/>
      <c r="H9" s="143"/>
      <c r="I9" s="143"/>
      <c r="J9" s="143"/>
      <c r="K9" s="143"/>
      <c r="L9" s="143"/>
      <c r="M9" s="143"/>
      <c r="N9" s="143"/>
      <c r="O9" s="143"/>
      <c r="P9" s="143"/>
      <c r="Q9" s="143"/>
      <c r="R9" s="143"/>
      <c r="S9" s="143"/>
      <c r="T9" s="143"/>
      <c r="U9" s="143"/>
      <c r="V9" s="143"/>
      <c r="W9" s="143"/>
      <c r="X9" s="143"/>
      <c r="Y9" s="143"/>
      <c r="Z9" s="143"/>
    </row>
    <row r="10" spans="2:26" x14ac:dyDescent="0.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row>
    <row r="11" spans="2:26" ht="27.95" customHeight="1" x14ac:dyDescent="0.2">
      <c r="B11" s="143" t="s">
        <v>246</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row>
    <row r="12" spans="2:26" x14ac:dyDescent="0.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row>
    <row r="13" spans="2:26" ht="27.95" customHeight="1" x14ac:dyDescent="0.2">
      <c r="B13" s="143" t="s">
        <v>247</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row>
    <row r="14" spans="2:26" x14ac:dyDescent="0.2">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row>
    <row r="15" spans="2:26" ht="27.95" customHeight="1" x14ac:dyDescent="0.2">
      <c r="B15" s="143" t="s">
        <v>248</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row>
    <row r="16" spans="2:26" x14ac:dyDescent="0.2">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row>
    <row r="17" spans="2:26" ht="27.95" customHeight="1" x14ac:dyDescent="0.2">
      <c r="B17" s="143" t="s">
        <v>237</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row>
    <row r="18" spans="2:26" x14ac:dyDescent="0.2">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row>
    <row r="19" spans="2:26" ht="27.95" customHeight="1" x14ac:dyDescent="0.2">
      <c r="B19" s="143" t="s">
        <v>238</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row>
    <row r="20" spans="2:26" x14ac:dyDescent="0.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row>
    <row r="21" spans="2:26" ht="27.95" customHeight="1" x14ac:dyDescent="0.2">
      <c r="B21" s="143" t="s">
        <v>239</v>
      </c>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row>
    <row r="22" spans="2:26" x14ac:dyDescent="0.2">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row>
    <row r="23" spans="2:26" ht="27.95" customHeight="1" x14ac:dyDescent="0.2">
      <c r="B23" s="143" t="s">
        <v>240</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row>
    <row r="24" spans="2:26" x14ac:dyDescent="0.2">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row>
    <row r="25" spans="2:26" x14ac:dyDescent="0.2">
      <c r="B25" s="143" t="s">
        <v>241</v>
      </c>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row>
    <row r="26" spans="2:26" x14ac:dyDescent="0.2">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row>
    <row r="27" spans="2:26" ht="27.95" customHeight="1" x14ac:dyDescent="0.2">
      <c r="B27" s="143" t="s">
        <v>242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row>
  </sheetData>
  <mergeCells count="24">
    <mergeCell ref="B19:Z19"/>
    <mergeCell ref="B20:Z20"/>
    <mergeCell ref="B21:Z21"/>
    <mergeCell ref="B27:Z27"/>
    <mergeCell ref="B22:Z22"/>
    <mergeCell ref="B23:Z23"/>
    <mergeCell ref="B24:Z24"/>
    <mergeCell ref="B25:Z25"/>
    <mergeCell ref="B26:Z26"/>
    <mergeCell ref="B14:Z14"/>
    <mergeCell ref="B15:Z15"/>
    <mergeCell ref="B16:Z16"/>
    <mergeCell ref="B17:Z17"/>
    <mergeCell ref="B18:Z18"/>
    <mergeCell ref="B9:Z9"/>
    <mergeCell ref="B10:Z10"/>
    <mergeCell ref="B11:Z11"/>
    <mergeCell ref="B12:Z12"/>
    <mergeCell ref="B13:Z13"/>
    <mergeCell ref="B2:J2"/>
    <mergeCell ref="B5:Z5"/>
    <mergeCell ref="B6:Z6"/>
    <mergeCell ref="B7:Z7"/>
    <mergeCell ref="B8:Z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4" t="s">
        <v>105</v>
      </c>
      <c r="C2" s="144"/>
      <c r="D2" s="144"/>
      <c r="E2" s="144"/>
      <c r="F2" s="144"/>
      <c r="G2" s="144"/>
      <c r="H2" s="144"/>
      <c r="I2" s="144"/>
      <c r="J2" s="144"/>
      <c r="K2" s="144"/>
      <c r="L2" s="144"/>
      <c r="M2" s="144"/>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199</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200</v>
      </c>
    </row>
    <row r="17" spans="2:2" ht="12.75" customHeight="1" x14ac:dyDescent="0.2"/>
    <row r="18" spans="2:2" ht="12.75" customHeight="1" x14ac:dyDescent="0.2">
      <c r="B18" s="90" t="s">
        <v>202</v>
      </c>
    </row>
    <row r="19" spans="2:2" ht="12.75" customHeight="1" x14ac:dyDescent="0.2"/>
    <row r="20" spans="2:2" ht="12.75" customHeight="1" x14ac:dyDescent="0.2">
      <c r="B20" s="116" t="s">
        <v>203</v>
      </c>
    </row>
    <row r="21" spans="2:2" ht="12.75" customHeight="1" x14ac:dyDescent="0.2"/>
    <row r="22" spans="2:2" ht="12.75" customHeight="1" x14ac:dyDescent="0.2">
      <c r="B22" s="90" t="s">
        <v>201</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5" t="s">
        <v>60</v>
      </c>
      <c r="C2" s="145"/>
      <c r="D2" s="145"/>
      <c r="E2" s="145"/>
      <c r="F2" s="145"/>
      <c r="G2" s="145"/>
      <c r="H2" s="145"/>
      <c r="I2" s="145"/>
      <c r="J2" s="145"/>
      <c r="K2" s="145"/>
      <c r="L2" s="145"/>
    </row>
    <row r="3" spans="2:12" ht="13.5" thickTop="1" x14ac:dyDescent="0.2">
      <c r="B3" s="128" t="str">
        <f>Tooltype</f>
        <v>Freshwater calculator tool</v>
      </c>
    </row>
    <row r="4" spans="2:12" ht="12.75" customHeight="1" x14ac:dyDescent="0.2"/>
    <row r="5" spans="2:12" ht="21" thickBot="1" x14ac:dyDescent="0.35">
      <c r="B5" s="133" t="s">
        <v>12</v>
      </c>
      <c r="F5" s="54"/>
      <c r="G5" s="145" t="s">
        <v>68</v>
      </c>
      <c r="H5" s="145"/>
    </row>
    <row r="6" spans="2:12" ht="15" customHeight="1" thickTop="1" x14ac:dyDescent="0.2">
      <c r="B6" s="134" t="str">
        <f>Compound_Name</f>
        <v>Zineb</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5" t="s">
        <v>59</v>
      </c>
      <c r="C9" s="145"/>
      <c r="D9" s="145"/>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169</v>
      </c>
      <c r="J11" s="49" t="s">
        <v>67</v>
      </c>
    </row>
    <row r="12" spans="2:12" x14ac:dyDescent="0.2">
      <c r="B12" s="124" t="s">
        <v>3</v>
      </c>
      <c r="C12" s="123">
        <v>0.219</v>
      </c>
      <c r="D12" s="123">
        <v>0.219</v>
      </c>
      <c r="E12" s="125" t="s">
        <v>172</v>
      </c>
    </row>
    <row r="13" spans="2:12" x14ac:dyDescent="0.2">
      <c r="B13" s="124" t="s">
        <v>4</v>
      </c>
      <c r="C13" s="123">
        <v>4.5499999999999999E-2</v>
      </c>
      <c r="D13" s="123">
        <v>4.5499999999999999E-2</v>
      </c>
      <c r="E13" s="125" t="s">
        <v>173</v>
      </c>
    </row>
    <row r="14" spans="2:12" x14ac:dyDescent="0.2"/>
    <row r="15" spans="2:12" ht="21" thickBot="1" x14ac:dyDescent="0.35">
      <c r="B15" s="145" t="s">
        <v>57</v>
      </c>
      <c r="C15" s="145"/>
      <c r="D15" s="145"/>
      <c r="E15" s="50"/>
      <c r="G15" s="47" t="s">
        <v>23</v>
      </c>
      <c r="H15" s="47"/>
      <c r="I15" s="47"/>
      <c r="J15" s="47"/>
      <c r="K15" s="47"/>
      <c r="L15" s="47"/>
    </row>
    <row r="16" spans="2:12" ht="14.25" thickTop="1" thickBot="1" x14ac:dyDescent="0.25">
      <c r="B16" s="48"/>
    </row>
    <row r="17" spans="2:12" ht="18" thickBot="1" x14ac:dyDescent="0.35">
      <c r="B17" s="149" t="s">
        <v>168</v>
      </c>
      <c r="C17" s="149"/>
      <c r="D17" s="149"/>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172</v>
      </c>
      <c r="E19" s="52"/>
      <c r="G19" s="127" t="s">
        <v>18</v>
      </c>
      <c r="H19" s="14" t="s">
        <v>19</v>
      </c>
      <c r="I19" s="14" t="s">
        <v>20</v>
      </c>
      <c r="J19" s="14" t="s">
        <v>21</v>
      </c>
      <c r="K19" s="14" t="s">
        <v>24</v>
      </c>
      <c r="L19" s="15" t="s">
        <v>22</v>
      </c>
    </row>
    <row r="20" spans="2:12" x14ac:dyDescent="0.2">
      <c r="B20" s="126" t="s">
        <v>4</v>
      </c>
      <c r="C20" s="99">
        <v>0</v>
      </c>
      <c r="D20" s="117" t="s">
        <v>173</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171</v>
      </c>
      <c r="K24" s="24" t="s">
        <v>49</v>
      </c>
      <c r="L24" s="17"/>
    </row>
    <row r="25" spans="2:12" x14ac:dyDescent="0.2">
      <c r="B25"/>
      <c r="C25"/>
      <c r="D25"/>
      <c r="E25"/>
      <c r="G25" s="33" t="s">
        <v>40</v>
      </c>
      <c r="H25" s="27" t="s">
        <v>34</v>
      </c>
      <c r="I25" s="43"/>
      <c r="J25" s="29" t="s">
        <v>170</v>
      </c>
      <c r="K25" s="24" t="s">
        <v>49</v>
      </c>
      <c r="L25" s="17"/>
    </row>
    <row r="26" spans="2:12" ht="29.25" customHeight="1" x14ac:dyDescent="0.2">
      <c r="B26"/>
      <c r="C26"/>
      <c r="D26"/>
      <c r="E26"/>
      <c r="G26" s="33" t="s">
        <v>187</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6" t="s">
        <v>37</v>
      </c>
      <c r="H28" s="147"/>
      <c r="I28" s="147"/>
      <c r="J28" s="147"/>
      <c r="K28" s="147"/>
      <c r="L28" s="148"/>
    </row>
    <row r="29" spans="2:12" ht="54" customHeight="1" thickTop="1" thickBot="1" x14ac:dyDescent="0.3">
      <c r="B29"/>
      <c r="C29"/>
      <c r="D29"/>
      <c r="E29"/>
      <c r="G29" s="33" t="s">
        <v>44</v>
      </c>
      <c r="H29" s="26" t="s">
        <v>38</v>
      </c>
      <c r="I29" s="35" t="e">
        <f>(La*a*Wa*ƿ*DFT)/VS</f>
        <v>#DIV/0!</v>
      </c>
      <c r="J29" s="29" t="s">
        <v>174</v>
      </c>
      <c r="K29" s="24" t="s">
        <v>47</v>
      </c>
      <c r="L29" s="17"/>
    </row>
    <row r="30" spans="2:12" ht="57.75" customHeight="1" thickTop="1" thickBot="1" x14ac:dyDescent="0.25">
      <c r="B30"/>
      <c r="C30"/>
      <c r="D30"/>
      <c r="E30"/>
      <c r="G30" s="32" t="s">
        <v>45</v>
      </c>
      <c r="H30" s="31" t="s">
        <v>39</v>
      </c>
      <c r="I30" s="36" t="e">
        <f>0.0329*(Mrel/t)</f>
        <v>#DIV/0!</v>
      </c>
      <c r="J30" s="30" t="s">
        <v>169</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Zineb</v>
      </c>
      <c r="L6" s="3"/>
      <c r="O6" s="68"/>
    </row>
    <row r="7" spans="1:15" x14ac:dyDescent="0.2">
      <c r="A7" s="68"/>
      <c r="C7" s="62" t="s">
        <v>82</v>
      </c>
      <c r="D7" t="str">
        <f>Version</f>
        <v>Version Final 1.1</v>
      </c>
      <c r="L7" s="3"/>
      <c r="O7" s="68"/>
    </row>
    <row r="8" spans="1:15" x14ac:dyDescent="0.2">
      <c r="A8" s="68"/>
      <c r="L8" s="3"/>
      <c r="O8" s="68"/>
    </row>
    <row r="9" spans="1:15" x14ac:dyDescent="0.2">
      <c r="A9" s="68"/>
      <c r="C9" s="157" t="s">
        <v>17</v>
      </c>
      <c r="D9" s="157"/>
      <c r="E9" s="157"/>
      <c r="F9" s="157"/>
      <c r="G9" s="157"/>
      <c r="L9" s="3"/>
      <c r="O9" s="68"/>
    </row>
    <row r="10" spans="1:15" s="66" customFormat="1" x14ac:dyDescent="0.2">
      <c r="A10" s="68"/>
      <c r="B10" s="3"/>
      <c r="C10" s="63"/>
      <c r="K10" s="3"/>
      <c r="L10" s="3"/>
      <c r="O10" s="68"/>
    </row>
    <row r="11" spans="1:15" x14ac:dyDescent="0.2">
      <c r="A11" s="68"/>
      <c r="C11" s="158" t="s">
        <v>92</v>
      </c>
      <c r="D11" s="158"/>
      <c r="E11" s="158"/>
      <c r="F11" s="158"/>
      <c r="G11" s="158"/>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91</v>
      </c>
      <c r="F13" s="66"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58" t="s">
        <v>59</v>
      </c>
      <c r="D15" s="158"/>
      <c r="E15" s="158"/>
      <c r="F15" s="158"/>
      <c r="G15" s="158"/>
      <c r="K15" s="3"/>
      <c r="L15" s="3"/>
      <c r="O15" s="68"/>
    </row>
    <row r="16" spans="1:15" s="66" customFormat="1" x14ac:dyDescent="0.2">
      <c r="A16" s="68"/>
      <c r="B16" s="3"/>
      <c r="C16" s="159" t="s">
        <v>184</v>
      </c>
      <c r="D16" s="159"/>
      <c r="E16" s="159"/>
      <c r="F16" s="159"/>
      <c r="G16">
        <f>PNEC_Aquatic_Inside</f>
        <v>0.219</v>
      </c>
      <c r="K16" s="3"/>
      <c r="L16" s="3"/>
      <c r="O16" s="68"/>
    </row>
    <row r="17" spans="1:23" s="66" customFormat="1" x14ac:dyDescent="0.2">
      <c r="A17" s="68"/>
      <c r="B17" s="3"/>
      <c r="C17" s="159" t="s">
        <v>183</v>
      </c>
      <c r="D17" s="159"/>
      <c r="E17" s="159"/>
      <c r="F17" s="159"/>
      <c r="G17">
        <f>PNEC_Sediment_Inside</f>
        <v>4.5499999999999999E-2</v>
      </c>
      <c r="K17" s="3"/>
      <c r="L17" s="3"/>
      <c r="O17" s="68"/>
    </row>
    <row r="18" spans="1:23" s="66" customFormat="1" x14ac:dyDescent="0.2">
      <c r="A18" s="68"/>
      <c r="B18" s="3"/>
      <c r="C18" s="159" t="s">
        <v>182</v>
      </c>
      <c r="D18" s="159"/>
      <c r="E18" s="159"/>
      <c r="F18" s="159"/>
      <c r="G18">
        <f>PNEC_Aquatic_Surrounding</f>
        <v>0.219</v>
      </c>
      <c r="K18" s="3"/>
      <c r="L18" s="3"/>
      <c r="O18" s="68"/>
    </row>
    <row r="19" spans="1:23" x14ac:dyDescent="0.2">
      <c r="A19" s="68"/>
      <c r="C19" s="159" t="s">
        <v>181</v>
      </c>
      <c r="D19" s="159"/>
      <c r="E19" s="159"/>
      <c r="F19" s="159"/>
      <c r="G19">
        <f>PNEC_Sediment_Surrounding</f>
        <v>4.5499999999999999E-2</v>
      </c>
      <c r="L19" s="3"/>
      <c r="O19" s="68"/>
    </row>
    <row r="20" spans="1:23" x14ac:dyDescent="0.2">
      <c r="A20" s="68"/>
      <c r="L20" s="3"/>
      <c r="O20" s="68"/>
    </row>
    <row r="21" spans="1:23" x14ac:dyDescent="0.2">
      <c r="A21" s="68"/>
      <c r="C21" s="158" t="s">
        <v>57</v>
      </c>
      <c r="D21" s="158"/>
      <c r="E21" s="158"/>
      <c r="F21" s="158"/>
      <c r="G21" s="158"/>
      <c r="L21" s="3"/>
      <c r="O21" s="68"/>
    </row>
    <row r="22" spans="1:23" ht="25.5" x14ac:dyDescent="0.2">
      <c r="A22" s="68"/>
      <c r="F22" s="118" t="s">
        <v>177</v>
      </c>
      <c r="G22" s="118" t="s">
        <v>178</v>
      </c>
      <c r="L22" s="3"/>
      <c r="O22" s="68"/>
    </row>
    <row r="23" spans="1:23" x14ac:dyDescent="0.2">
      <c r="A23" s="68"/>
      <c r="C23" t="s">
        <v>188</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60" t="s">
        <v>188</v>
      </c>
      <c r="D28" s="161"/>
      <c r="E28" s="162"/>
      <c r="F28" s="120" t="s">
        <v>214</v>
      </c>
      <c r="G28" s="120" t="s">
        <v>215</v>
      </c>
      <c r="H28" s="120" t="s">
        <v>216</v>
      </c>
      <c r="I28" s="120" t="s">
        <v>217</v>
      </c>
      <c r="J28" s="120" t="s">
        <v>61</v>
      </c>
      <c r="K28" s="120" t="s">
        <v>218</v>
      </c>
      <c r="L28" s="120" t="s">
        <v>219</v>
      </c>
      <c r="M28" s="120" t="s">
        <v>220</v>
      </c>
      <c r="N28" s="77"/>
      <c r="O28" s="84"/>
      <c r="P28" s="77"/>
      <c r="Q28" s="75"/>
      <c r="S28" s="75"/>
      <c r="T28" s="65"/>
      <c r="U28" s="65"/>
      <c r="V28" s="65"/>
      <c r="W28" s="65"/>
    </row>
    <row r="29" spans="1:23" x14ac:dyDescent="0.2">
      <c r="A29" s="68"/>
      <c r="C29" s="150" t="s">
        <v>87</v>
      </c>
      <c r="D29" s="151"/>
      <c r="E29" s="152"/>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3" t="s">
        <v>15</v>
      </c>
      <c r="D30" s="154"/>
      <c r="E30" s="155"/>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3" t="s">
        <v>16</v>
      </c>
      <c r="D31" s="154"/>
      <c r="E31" s="155"/>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63" t="s">
        <v>11</v>
      </c>
      <c r="E37" s="164"/>
      <c r="F37" s="114" t="s">
        <v>194</v>
      </c>
      <c r="G37" s="114" t="s">
        <v>195</v>
      </c>
      <c r="H37" s="114" t="s">
        <v>196</v>
      </c>
      <c r="I37" s="114" t="s">
        <v>193</v>
      </c>
      <c r="O37" s="68"/>
    </row>
    <row r="38" spans="1:26" x14ac:dyDescent="0.2">
      <c r="A38" s="68"/>
      <c r="C38" s="122" t="s">
        <v>108</v>
      </c>
      <c r="D38" s="122" t="s">
        <v>109</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110</v>
      </c>
      <c r="D39" s="122" t="s">
        <v>109</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111</v>
      </c>
      <c r="D40" s="122" t="s">
        <v>109</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112</v>
      </c>
      <c r="D41" s="122" t="s">
        <v>109</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113</v>
      </c>
      <c r="D42" s="122" t="s">
        <v>109</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114</v>
      </c>
      <c r="D43" s="122" t="s">
        <v>109</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115</v>
      </c>
      <c r="D44" s="122" t="s">
        <v>109</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116</v>
      </c>
      <c r="D45" s="122" t="s">
        <v>117</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118</v>
      </c>
      <c r="D46" s="122" t="s">
        <v>117</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119</v>
      </c>
      <c r="D47" s="122" t="s">
        <v>117</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120</v>
      </c>
      <c r="D48" s="122" t="s">
        <v>117</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121</v>
      </c>
      <c r="D49" s="122" t="s">
        <v>117</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122</v>
      </c>
      <c r="D50" s="122" t="s">
        <v>117</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123</v>
      </c>
      <c r="D51" s="122" t="s">
        <v>13</v>
      </c>
      <c r="E51" s="122" t="s">
        <v>124</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125</v>
      </c>
      <c r="D52" s="122" t="s">
        <v>13</v>
      </c>
      <c r="E52" s="122" t="s">
        <v>126</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127</v>
      </c>
      <c r="D53" s="122" t="s">
        <v>13</v>
      </c>
      <c r="E53" s="122" t="s">
        <v>128</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129</v>
      </c>
      <c r="D54" s="122" t="s">
        <v>13</v>
      </c>
      <c r="E54" s="122" t="s">
        <v>130</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131</v>
      </c>
      <c r="D55" s="122" t="s">
        <v>13</v>
      </c>
      <c r="E55" s="122" t="s">
        <v>132</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133</v>
      </c>
      <c r="D56" s="122" t="s">
        <v>13</v>
      </c>
      <c r="E56" s="122" t="s">
        <v>134</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135</v>
      </c>
      <c r="D57" s="122" t="s">
        <v>13</v>
      </c>
      <c r="E57" s="122" t="s">
        <v>136</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137</v>
      </c>
      <c r="D58" s="122" t="s">
        <v>13</v>
      </c>
      <c r="E58" s="122" t="s">
        <v>138</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139</v>
      </c>
      <c r="D59" s="122" t="s">
        <v>13</v>
      </c>
      <c r="E59" s="122" t="s">
        <v>140</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141</v>
      </c>
      <c r="D60" s="122" t="s">
        <v>13</v>
      </c>
      <c r="E60" s="122" t="s">
        <v>142</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143</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144</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145</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146</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147</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148</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149</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150</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151</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152</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153</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154</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155</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156</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157</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158</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159</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160</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161</v>
      </c>
      <c r="D79" s="122" t="s">
        <v>162</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163</v>
      </c>
      <c r="D80" s="122" t="s">
        <v>162</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164</v>
      </c>
      <c r="D81" s="122" t="s">
        <v>162</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165</v>
      </c>
      <c r="D82" s="122" t="s">
        <v>162</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166</v>
      </c>
      <c r="D83" s="122" t="s">
        <v>162</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0" t="s">
        <v>175</v>
      </c>
      <c r="D84" s="151"/>
      <c r="E84" s="152"/>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3" t="s">
        <v>176</v>
      </c>
      <c r="D85" s="154"/>
      <c r="E85" s="155"/>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63" t="s">
        <v>11</v>
      </c>
      <c r="E89" s="164"/>
      <c r="F89" s="67" t="s">
        <v>61</v>
      </c>
      <c r="G89" s="67" t="s">
        <v>62</v>
      </c>
      <c r="H89" s="67" t="s">
        <v>63</v>
      </c>
      <c r="I89" s="67" t="s">
        <v>64</v>
      </c>
      <c r="O89" s="68"/>
    </row>
    <row r="90" spans="1:15" x14ac:dyDescent="0.2">
      <c r="A90" s="68"/>
      <c r="C90" s="64" t="s">
        <v>108</v>
      </c>
      <c r="D90" s="64" t="s">
        <v>109</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110</v>
      </c>
      <c r="D91" s="64" t="s">
        <v>109</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111</v>
      </c>
      <c r="D92" s="64" t="s">
        <v>109</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112</v>
      </c>
      <c r="D93" s="64" t="s">
        <v>109</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113</v>
      </c>
      <c r="D94" s="64" t="s">
        <v>109</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114</v>
      </c>
      <c r="D95" s="64" t="s">
        <v>109</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115</v>
      </c>
      <c r="D96" s="64" t="s">
        <v>109</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116</v>
      </c>
      <c r="D97" s="64" t="s">
        <v>117</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118</v>
      </c>
      <c r="D98" s="64" t="s">
        <v>117</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119</v>
      </c>
      <c r="D99" s="64" t="s">
        <v>117</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120</v>
      </c>
      <c r="D100" s="64" t="s">
        <v>117</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121</v>
      </c>
      <c r="D101" s="64" t="s">
        <v>117</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122</v>
      </c>
      <c r="D102" s="64" t="s">
        <v>117</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123</v>
      </c>
      <c r="D103" s="64" t="s">
        <v>13</v>
      </c>
      <c r="E103" s="64" t="s">
        <v>124</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125</v>
      </c>
      <c r="D104" s="64" t="s">
        <v>13</v>
      </c>
      <c r="E104" s="64" t="s">
        <v>126</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127</v>
      </c>
      <c r="D105" s="64" t="s">
        <v>13</v>
      </c>
      <c r="E105" s="64" t="s">
        <v>128</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129</v>
      </c>
      <c r="D106" s="64" t="s">
        <v>13</v>
      </c>
      <c r="E106" s="64" t="s">
        <v>130</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131</v>
      </c>
      <c r="D107" s="64" t="s">
        <v>13</v>
      </c>
      <c r="E107" s="64" t="s">
        <v>132</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133</v>
      </c>
      <c r="D108" s="64" t="s">
        <v>13</v>
      </c>
      <c r="E108" s="64" t="s">
        <v>134</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135</v>
      </c>
      <c r="D109" s="64" t="s">
        <v>13</v>
      </c>
      <c r="E109" s="64" t="s">
        <v>136</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137</v>
      </c>
      <c r="D110" s="64" t="s">
        <v>13</v>
      </c>
      <c r="E110" s="64" t="s">
        <v>138</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139</v>
      </c>
      <c r="D111" s="64" t="s">
        <v>13</v>
      </c>
      <c r="E111" s="64" t="s">
        <v>140</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141</v>
      </c>
      <c r="D112" s="64" t="s">
        <v>13</v>
      </c>
      <c r="E112" s="64" t="s">
        <v>142</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143</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144</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145</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146</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147</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148</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149</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150</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151</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152</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153</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154</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155</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156</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157</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158</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159</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160</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161</v>
      </c>
      <c r="D131" s="64" t="s">
        <v>162</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163</v>
      </c>
      <c r="D132" s="64" t="s">
        <v>162</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164</v>
      </c>
      <c r="D133" s="64" t="s">
        <v>162</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165</v>
      </c>
      <c r="D134" s="64" t="s">
        <v>162</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166</v>
      </c>
      <c r="D135" s="64" t="s">
        <v>162</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56" t="s">
        <v>175</v>
      </c>
      <c r="D136" s="156"/>
      <c r="E136" s="156"/>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56" t="s">
        <v>176</v>
      </c>
      <c r="D137" s="156"/>
      <c r="E137" s="156"/>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D37:E37"/>
    <mergeCell ref="D89:E89"/>
    <mergeCell ref="C84:E84"/>
    <mergeCell ref="C85:E85"/>
    <mergeCell ref="C137:E137"/>
    <mergeCell ref="C9:G9"/>
    <mergeCell ref="C11:G11"/>
    <mergeCell ref="C15:G15"/>
    <mergeCell ref="C21:G21"/>
    <mergeCell ref="C18:F18"/>
    <mergeCell ref="C19:F19"/>
    <mergeCell ref="C16:F16"/>
    <mergeCell ref="C17:F17"/>
    <mergeCell ref="C28:E28"/>
    <mergeCell ref="C29:E29"/>
    <mergeCell ref="C30:E30"/>
    <mergeCell ref="C31:E31"/>
    <mergeCell ref="C136:E136"/>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6" t="s">
        <v>105</v>
      </c>
      <c r="C2" s="166"/>
      <c r="D2" s="166"/>
      <c r="E2" s="166"/>
      <c r="F2" s="166"/>
      <c r="G2" s="166"/>
      <c r="H2" s="166"/>
      <c r="I2" s="166"/>
      <c r="J2" s="166"/>
      <c r="K2" s="166"/>
      <c r="L2" s="166"/>
      <c r="M2" s="166"/>
      <c r="N2" s="166"/>
    </row>
    <row r="3" spans="2:14" ht="13.5" thickTop="1" x14ac:dyDescent="0.2">
      <c r="B3" s="169" t="str">
        <f>Tooltype</f>
        <v>Freshwater calculator tool</v>
      </c>
      <c r="C3" s="169"/>
      <c r="D3" s="169"/>
      <c r="E3"/>
      <c r="F3"/>
      <c r="G3"/>
      <c r="H3"/>
      <c r="I3"/>
      <c r="J3"/>
      <c r="K3"/>
      <c r="L3"/>
      <c r="M3"/>
    </row>
    <row r="4" spans="2:14" ht="15" x14ac:dyDescent="0.2">
      <c r="B4" s="168" t="s">
        <v>90</v>
      </c>
      <c r="C4" s="168"/>
      <c r="D4" s="168"/>
      <c r="E4" s="168"/>
      <c r="F4" s="168"/>
      <c r="G4" s="168"/>
      <c r="H4" s="66"/>
      <c r="I4" s="66"/>
      <c r="J4" s="66"/>
      <c r="K4" s="66"/>
      <c r="L4" s="66"/>
      <c r="M4" s="66"/>
    </row>
    <row r="5" spans="2:14" x14ac:dyDescent="0.2">
      <c r="B5" s="167" t="s">
        <v>204</v>
      </c>
      <c r="C5" s="167"/>
      <c r="D5" s="167"/>
      <c r="E5" s="167"/>
      <c r="F5" s="167"/>
      <c r="G5" s="109">
        <f>PNEC_Aquatic_Inside</f>
        <v>0.219</v>
      </c>
      <c r="I5"/>
      <c r="J5"/>
      <c r="K5"/>
      <c r="L5"/>
      <c r="M5"/>
    </row>
    <row r="6" spans="2:14" x14ac:dyDescent="0.2">
      <c r="B6" s="167" t="s">
        <v>205</v>
      </c>
      <c r="C6" s="167"/>
      <c r="D6" s="167"/>
      <c r="E6" s="167"/>
      <c r="F6" s="167"/>
      <c r="G6" s="109">
        <f>PNEC_Sediment_Inside</f>
        <v>4.5499999999999999E-2</v>
      </c>
      <c r="I6"/>
      <c r="J6"/>
      <c r="K6"/>
      <c r="L6"/>
      <c r="M6"/>
    </row>
    <row r="7" spans="2:14" x14ac:dyDescent="0.2">
      <c r="B7" s="167" t="s">
        <v>206</v>
      </c>
      <c r="C7" s="167"/>
      <c r="D7" s="167"/>
      <c r="E7" s="167"/>
      <c r="F7" s="167"/>
      <c r="G7" s="109">
        <f>PNEC_Aquatic_Surrounding</f>
        <v>0.219</v>
      </c>
      <c r="I7"/>
      <c r="J7"/>
      <c r="K7"/>
      <c r="L7"/>
      <c r="M7"/>
    </row>
    <row r="8" spans="2:14" x14ac:dyDescent="0.2">
      <c r="B8" s="167" t="s">
        <v>207</v>
      </c>
      <c r="C8" s="167"/>
      <c r="D8" s="167"/>
      <c r="E8" s="167"/>
      <c r="F8" s="167"/>
      <c r="G8" s="109">
        <f>PNEC_Sediment_Surrounding</f>
        <v>4.5499999999999999E-2</v>
      </c>
      <c r="I8"/>
      <c r="J8"/>
      <c r="K8"/>
      <c r="L8"/>
      <c r="M8"/>
    </row>
    <row r="10" spans="2:14" ht="15" x14ac:dyDescent="0.2">
      <c r="B10" s="147" t="s">
        <v>65</v>
      </c>
      <c r="C10" s="147"/>
      <c r="D10" s="147"/>
      <c r="E10" s="147"/>
      <c r="F10" s="147"/>
      <c r="G10" s="147"/>
      <c r="H10" s="147"/>
      <c r="I10" s="147"/>
      <c r="J10" s="147"/>
      <c r="K10" s="147"/>
      <c r="L10" s="147"/>
      <c r="M10" s="147"/>
    </row>
    <row r="11" spans="2:14" ht="99.95" customHeight="1" x14ac:dyDescent="0.2">
      <c r="B11" s="107" t="s">
        <v>10</v>
      </c>
      <c r="C11" s="98" t="s">
        <v>190</v>
      </c>
      <c r="D11" s="98" t="s">
        <v>189</v>
      </c>
      <c r="E11" s="107" t="s">
        <v>12</v>
      </c>
      <c r="F11" s="14" t="s">
        <v>74</v>
      </c>
      <c r="G11" s="14" t="s">
        <v>212</v>
      </c>
      <c r="H11" s="14" t="s">
        <v>75</v>
      </c>
      <c r="I11" s="14" t="s">
        <v>213</v>
      </c>
      <c r="J11" s="14" t="s">
        <v>208</v>
      </c>
      <c r="K11" s="14" t="s">
        <v>209</v>
      </c>
      <c r="L11" s="14" t="s">
        <v>210</v>
      </c>
      <c r="M11" s="14" t="s">
        <v>211</v>
      </c>
    </row>
    <row r="12" spans="2:14" ht="14.25" x14ac:dyDescent="0.2">
      <c r="B12" s="108" t="s">
        <v>108</v>
      </c>
      <c r="C12" s="80" t="s">
        <v>109</v>
      </c>
      <c r="D12" s="80">
        <v>1</v>
      </c>
      <c r="E12" s="108" t="str">
        <f t="shared" ref="E12:E57" si="0">Compound_Name</f>
        <v>Zineb</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110</v>
      </c>
      <c r="C13" s="80" t="s">
        <v>109</v>
      </c>
      <c r="D13" s="80">
        <v>2</v>
      </c>
      <c r="E13" s="108" t="str">
        <f t="shared" si="0"/>
        <v>Zineb</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111</v>
      </c>
      <c r="C14" s="80" t="s">
        <v>109</v>
      </c>
      <c r="D14" s="80">
        <v>3</v>
      </c>
      <c r="E14" s="108" t="str">
        <f t="shared" si="0"/>
        <v>Zineb</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112</v>
      </c>
      <c r="C15" s="80" t="s">
        <v>109</v>
      </c>
      <c r="D15" s="80">
        <v>4</v>
      </c>
      <c r="E15" s="108" t="str">
        <f t="shared" si="0"/>
        <v>Zineb</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113</v>
      </c>
      <c r="C16" s="80" t="s">
        <v>109</v>
      </c>
      <c r="D16" s="80">
        <v>5</v>
      </c>
      <c r="E16" s="108" t="str">
        <f t="shared" si="0"/>
        <v>Zineb</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114</v>
      </c>
      <c r="C17" s="80" t="s">
        <v>109</v>
      </c>
      <c r="D17" s="80">
        <v>6</v>
      </c>
      <c r="E17" s="108" t="str">
        <f t="shared" si="0"/>
        <v>Zineb</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115</v>
      </c>
      <c r="C18" s="80" t="s">
        <v>109</v>
      </c>
      <c r="D18" s="80">
        <v>7</v>
      </c>
      <c r="E18" s="108" t="str">
        <f t="shared" si="0"/>
        <v>Zineb</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116</v>
      </c>
      <c r="C19" s="80" t="s">
        <v>117</v>
      </c>
      <c r="D19" s="80">
        <v>2</v>
      </c>
      <c r="E19" s="108" t="str">
        <f t="shared" si="0"/>
        <v>Zineb</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118</v>
      </c>
      <c r="C20" s="80" t="s">
        <v>117</v>
      </c>
      <c r="D20" s="80">
        <v>3</v>
      </c>
      <c r="E20" s="108" t="str">
        <f t="shared" si="0"/>
        <v>Zineb</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119</v>
      </c>
      <c r="C21" s="80" t="s">
        <v>117</v>
      </c>
      <c r="D21" s="80">
        <v>5</v>
      </c>
      <c r="E21" s="108" t="str">
        <f t="shared" si="0"/>
        <v>Zineb</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120</v>
      </c>
      <c r="C22" s="80" t="s">
        <v>117</v>
      </c>
      <c r="D22" s="80">
        <v>6</v>
      </c>
      <c r="E22" s="108" t="str">
        <f t="shared" si="0"/>
        <v>Zineb</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121</v>
      </c>
      <c r="C23" s="80" t="s">
        <v>117</v>
      </c>
      <c r="D23" s="80">
        <v>11</v>
      </c>
      <c r="E23" s="108" t="str">
        <f t="shared" si="0"/>
        <v>Zineb</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122</v>
      </c>
      <c r="C24" s="80" t="s">
        <v>117</v>
      </c>
      <c r="D24" s="80">
        <v>12</v>
      </c>
      <c r="E24" s="108" t="str">
        <f t="shared" si="0"/>
        <v>Zineb</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123</v>
      </c>
      <c r="C25" s="80" t="s">
        <v>13</v>
      </c>
      <c r="D25" s="80" t="s">
        <v>124</v>
      </c>
      <c r="E25" s="108" t="str">
        <f t="shared" si="0"/>
        <v>Zineb</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125</v>
      </c>
      <c r="C26" s="80" t="s">
        <v>13</v>
      </c>
      <c r="D26" s="80" t="s">
        <v>126</v>
      </c>
      <c r="E26" s="108" t="str">
        <f t="shared" si="0"/>
        <v>Zineb</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127</v>
      </c>
      <c r="C27" s="80" t="s">
        <v>13</v>
      </c>
      <c r="D27" s="80" t="s">
        <v>128</v>
      </c>
      <c r="E27" s="108" t="str">
        <f t="shared" si="0"/>
        <v>Zineb</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129</v>
      </c>
      <c r="C28" s="80" t="s">
        <v>13</v>
      </c>
      <c r="D28" s="80" t="s">
        <v>130</v>
      </c>
      <c r="E28" s="108" t="str">
        <f t="shared" si="0"/>
        <v>Zineb</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131</v>
      </c>
      <c r="C29" s="80" t="s">
        <v>13</v>
      </c>
      <c r="D29" s="80" t="s">
        <v>132</v>
      </c>
      <c r="E29" s="108" t="str">
        <f t="shared" si="0"/>
        <v>Zineb</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133</v>
      </c>
      <c r="C30" s="80" t="s">
        <v>13</v>
      </c>
      <c r="D30" s="80" t="s">
        <v>134</v>
      </c>
      <c r="E30" s="108" t="str">
        <f t="shared" si="0"/>
        <v>Zineb</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135</v>
      </c>
      <c r="C31" s="80" t="s">
        <v>13</v>
      </c>
      <c r="D31" s="80" t="s">
        <v>136</v>
      </c>
      <c r="E31" s="108" t="str">
        <f t="shared" si="0"/>
        <v>Zineb</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137</v>
      </c>
      <c r="C32" s="80" t="s">
        <v>13</v>
      </c>
      <c r="D32" s="80" t="s">
        <v>138</v>
      </c>
      <c r="E32" s="108" t="str">
        <f t="shared" si="0"/>
        <v>Zineb</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139</v>
      </c>
      <c r="C33" s="80" t="s">
        <v>13</v>
      </c>
      <c r="D33" s="80" t="s">
        <v>140</v>
      </c>
      <c r="E33" s="108" t="str">
        <f t="shared" si="0"/>
        <v>Zineb</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141</v>
      </c>
      <c r="C34" s="80" t="s">
        <v>13</v>
      </c>
      <c r="D34" s="80" t="s">
        <v>142</v>
      </c>
      <c r="E34" s="108" t="str">
        <f t="shared" si="0"/>
        <v>Zineb</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143</v>
      </c>
      <c r="C35" s="80" t="s">
        <v>14</v>
      </c>
      <c r="D35" s="80">
        <v>1</v>
      </c>
      <c r="E35" s="108" t="str">
        <f t="shared" si="0"/>
        <v>Zineb</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144</v>
      </c>
      <c r="C36" s="80" t="s">
        <v>14</v>
      </c>
      <c r="D36" s="80">
        <v>3</v>
      </c>
      <c r="E36" s="108" t="str">
        <f t="shared" si="0"/>
        <v>Zineb</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145</v>
      </c>
      <c r="C37" s="80" t="s">
        <v>14</v>
      </c>
      <c r="D37" s="80">
        <v>4</v>
      </c>
      <c r="E37" s="108" t="str">
        <f t="shared" si="0"/>
        <v>Zineb</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146</v>
      </c>
      <c r="C38" s="80" t="s">
        <v>14</v>
      </c>
      <c r="D38" s="80">
        <v>6</v>
      </c>
      <c r="E38" s="108" t="str">
        <f t="shared" si="0"/>
        <v>Zineb</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147</v>
      </c>
      <c r="C39" s="80" t="s">
        <v>14</v>
      </c>
      <c r="D39" s="80">
        <v>7</v>
      </c>
      <c r="E39" s="108" t="str">
        <f t="shared" si="0"/>
        <v>Zineb</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148</v>
      </c>
      <c r="C40" s="80" t="s">
        <v>14</v>
      </c>
      <c r="D40" s="80">
        <v>8</v>
      </c>
      <c r="E40" s="108" t="str">
        <f t="shared" si="0"/>
        <v>Zineb</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149</v>
      </c>
      <c r="C41" s="80" t="s">
        <v>14</v>
      </c>
      <c r="D41" s="80">
        <v>14</v>
      </c>
      <c r="E41" s="108" t="str">
        <f t="shared" si="0"/>
        <v>Zineb</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150</v>
      </c>
      <c r="C42" s="80" t="s">
        <v>14</v>
      </c>
      <c r="D42" s="80">
        <v>17</v>
      </c>
      <c r="E42" s="108" t="str">
        <f t="shared" si="0"/>
        <v>Zineb</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151</v>
      </c>
      <c r="C43" s="80" t="s">
        <v>14</v>
      </c>
      <c r="D43" s="80">
        <v>21</v>
      </c>
      <c r="E43" s="108" t="str">
        <f t="shared" si="0"/>
        <v>Zineb</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152</v>
      </c>
      <c r="C44" s="80" t="s">
        <v>14</v>
      </c>
      <c r="D44" s="80">
        <v>26</v>
      </c>
      <c r="E44" s="108" t="str">
        <f t="shared" si="0"/>
        <v>Zineb</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153</v>
      </c>
      <c r="C45" s="80" t="s">
        <v>14</v>
      </c>
      <c r="D45" s="80">
        <v>30</v>
      </c>
      <c r="E45" s="108" t="str">
        <f t="shared" si="0"/>
        <v>Zineb</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154</v>
      </c>
      <c r="C46" s="80" t="s">
        <v>14</v>
      </c>
      <c r="D46" s="80">
        <v>34</v>
      </c>
      <c r="E46" s="108" t="str">
        <f t="shared" si="0"/>
        <v>Zineb</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155</v>
      </c>
      <c r="C47" s="80" t="s">
        <v>14</v>
      </c>
      <c r="D47" s="80">
        <v>40</v>
      </c>
      <c r="E47" s="108" t="str">
        <f t="shared" si="0"/>
        <v>Zineb</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156</v>
      </c>
      <c r="C48" s="80" t="s">
        <v>14</v>
      </c>
      <c r="D48" s="80">
        <v>42</v>
      </c>
      <c r="E48" s="108" t="str">
        <f t="shared" si="0"/>
        <v>Zineb</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157</v>
      </c>
      <c r="C49" s="80" t="s">
        <v>14</v>
      </c>
      <c r="D49" s="80">
        <v>44</v>
      </c>
      <c r="E49" s="108" t="str">
        <f t="shared" si="0"/>
        <v>Zineb</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158</v>
      </c>
      <c r="C50" s="80" t="s">
        <v>14</v>
      </c>
      <c r="D50" s="80">
        <v>45</v>
      </c>
      <c r="E50" s="108" t="str">
        <f t="shared" si="0"/>
        <v>Zineb</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159</v>
      </c>
      <c r="C51" s="80" t="s">
        <v>14</v>
      </c>
      <c r="D51" s="80">
        <v>46</v>
      </c>
      <c r="E51" s="108" t="str">
        <f t="shared" si="0"/>
        <v>Zineb</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160</v>
      </c>
      <c r="C52" s="80" t="s">
        <v>14</v>
      </c>
      <c r="D52" s="80">
        <v>48</v>
      </c>
      <c r="E52" s="108" t="str">
        <f t="shared" si="0"/>
        <v>Zineb</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161</v>
      </c>
      <c r="C53" s="80" t="s">
        <v>162</v>
      </c>
      <c r="D53" s="80">
        <v>1</v>
      </c>
      <c r="E53" s="108" t="str">
        <f t="shared" si="0"/>
        <v>Zineb</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163</v>
      </c>
      <c r="C54" s="80" t="s">
        <v>162</v>
      </c>
      <c r="D54" s="80">
        <v>2</v>
      </c>
      <c r="E54" s="108" t="str">
        <f t="shared" si="0"/>
        <v>Zineb</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164</v>
      </c>
      <c r="C55" s="80" t="s">
        <v>162</v>
      </c>
      <c r="D55" s="80">
        <v>3</v>
      </c>
      <c r="E55" s="108" t="str">
        <f t="shared" si="0"/>
        <v>Zineb</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165</v>
      </c>
      <c r="C56" s="80" t="s">
        <v>162</v>
      </c>
      <c r="D56" s="80">
        <v>4</v>
      </c>
      <c r="E56" s="108" t="str">
        <f t="shared" si="0"/>
        <v>Zineb</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166</v>
      </c>
      <c r="C57" s="80" t="s">
        <v>162</v>
      </c>
      <c r="D57" s="80">
        <v>5</v>
      </c>
      <c r="E57" s="108" t="str">
        <f t="shared" si="0"/>
        <v>Zineb</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5" t="s">
        <v>86</v>
      </c>
      <c r="C58" s="165"/>
      <c r="D58" s="165"/>
      <c r="E58" s="165"/>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5" t="s">
        <v>15</v>
      </c>
      <c r="C59" s="165"/>
      <c r="D59" s="165"/>
      <c r="E59" s="165"/>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5" t="s">
        <v>16</v>
      </c>
      <c r="C60" s="165"/>
      <c r="D60" s="165"/>
      <c r="E60" s="165"/>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6" t="s">
        <v>105</v>
      </c>
      <c r="C2" s="166"/>
      <c r="D2" s="166"/>
      <c r="E2" s="166"/>
      <c r="F2" s="166"/>
      <c r="G2" s="166"/>
      <c r="H2" s="166"/>
      <c r="I2" s="166"/>
      <c r="J2" s="166"/>
      <c r="K2" s="166"/>
      <c r="L2" s="166"/>
    </row>
    <row r="3" spans="2:12" ht="13.5" thickTop="1" x14ac:dyDescent="0.2">
      <c r="B3" s="128" t="str">
        <f>Tooltype</f>
        <v>Freshwater calculator tool</v>
      </c>
      <c r="C3" s="3"/>
      <c r="D3" s="3"/>
      <c r="E3" s="3"/>
      <c r="F3" s="3"/>
      <c r="G3" s="3"/>
      <c r="H3" s="3"/>
      <c r="I3" s="3"/>
      <c r="J3" s="3"/>
      <c r="K3" s="3"/>
    </row>
    <row r="4" spans="2:12" ht="15" x14ac:dyDescent="0.2">
      <c r="B4" s="168" t="s">
        <v>90</v>
      </c>
      <c r="C4" s="168"/>
      <c r="D4" s="168"/>
      <c r="E4" s="168"/>
      <c r="F4" s="3"/>
      <c r="G4" s="3"/>
      <c r="H4" s="3"/>
      <c r="I4" s="3"/>
      <c r="J4" s="3"/>
      <c r="K4" s="3"/>
    </row>
    <row r="5" spans="2:12" x14ac:dyDescent="0.2">
      <c r="B5" s="167" t="s">
        <v>204</v>
      </c>
      <c r="C5" s="167"/>
      <c r="D5" s="167"/>
      <c r="E5" s="109">
        <f>PNEC_Aquatic_Inside</f>
        <v>0.219</v>
      </c>
      <c r="F5" s="3"/>
      <c r="G5" s="3"/>
      <c r="H5" s="3"/>
      <c r="I5" s="3"/>
      <c r="J5" s="3"/>
      <c r="K5" s="3"/>
    </row>
    <row r="6" spans="2:12" x14ac:dyDescent="0.2">
      <c r="B6" s="167" t="s">
        <v>205</v>
      </c>
      <c r="C6" s="167"/>
      <c r="D6" s="167"/>
      <c r="E6" s="109">
        <f>PNEC_Sediment_Inside</f>
        <v>4.5499999999999999E-2</v>
      </c>
      <c r="F6" s="3"/>
      <c r="G6" s="3"/>
      <c r="H6" s="3"/>
      <c r="I6" s="3"/>
      <c r="J6" s="3"/>
      <c r="K6" s="3"/>
    </row>
    <row r="7" spans="2:12" x14ac:dyDescent="0.2">
      <c r="B7" s="167" t="s">
        <v>206</v>
      </c>
      <c r="C7" s="167"/>
      <c r="D7" s="167"/>
      <c r="E7" s="109">
        <f>PNEC_Aquatic_Surrounding</f>
        <v>0.219</v>
      </c>
      <c r="F7" s="3"/>
      <c r="G7" s="3"/>
      <c r="H7" s="3"/>
      <c r="I7" s="3"/>
      <c r="J7" s="3"/>
      <c r="K7" s="3"/>
    </row>
    <row r="8" spans="2:12" x14ac:dyDescent="0.2">
      <c r="B8" s="167" t="s">
        <v>207</v>
      </c>
      <c r="C8" s="167"/>
      <c r="D8" s="167"/>
      <c r="E8" s="109">
        <f>PNEC_Sediment_Surrounding</f>
        <v>4.5499999999999999E-2</v>
      </c>
      <c r="F8" s="3"/>
      <c r="G8" s="3"/>
      <c r="H8" s="3"/>
      <c r="I8" s="3"/>
      <c r="J8" s="3"/>
      <c r="K8" s="3"/>
    </row>
    <row r="9" spans="2:12" ht="13.5" thickBot="1" x14ac:dyDescent="0.25"/>
    <row r="10" spans="2:12" ht="15" x14ac:dyDescent="0.2">
      <c r="B10" s="170" t="s">
        <v>106</v>
      </c>
      <c r="C10" s="171"/>
      <c r="D10" s="171"/>
      <c r="E10" s="171"/>
      <c r="F10" s="171"/>
      <c r="G10" s="171"/>
      <c r="H10" s="171"/>
      <c r="I10" s="171"/>
      <c r="J10" s="171"/>
      <c r="K10" s="171"/>
    </row>
    <row r="11" spans="2:12" ht="99.95" customHeight="1" x14ac:dyDescent="0.2">
      <c r="B11" s="107" t="s">
        <v>10</v>
      </c>
      <c r="C11" s="107" t="s">
        <v>12</v>
      </c>
      <c r="D11" s="14" t="s">
        <v>74</v>
      </c>
      <c r="E11" s="14" t="s">
        <v>212</v>
      </c>
      <c r="F11" s="14" t="s">
        <v>75</v>
      </c>
      <c r="G11" s="14" t="s">
        <v>213</v>
      </c>
      <c r="H11" s="14" t="s">
        <v>208</v>
      </c>
      <c r="I11" s="14" t="s">
        <v>209</v>
      </c>
      <c r="J11" s="14" t="s">
        <v>210</v>
      </c>
      <c r="K11" s="14" t="s">
        <v>211</v>
      </c>
    </row>
    <row r="12" spans="2:12" ht="14.25" x14ac:dyDescent="0.2">
      <c r="B12" s="110" t="s">
        <v>175</v>
      </c>
      <c r="C12" s="101" t="str">
        <f>Compound_Name</f>
        <v>Zineb</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176</v>
      </c>
      <c r="C13" s="101" t="str">
        <f>Compound_Name</f>
        <v>Zineb</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2" t="s">
        <v>105</v>
      </c>
      <c r="C2" s="172"/>
      <c r="D2" s="172"/>
      <c r="E2" s="172"/>
      <c r="F2" s="172"/>
      <c r="G2" s="172"/>
      <c r="H2" s="172"/>
      <c r="I2" s="172"/>
      <c r="J2" s="172"/>
      <c r="K2" s="172"/>
      <c r="L2" s="172"/>
      <c r="M2" s="172"/>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167</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2" t="s">
        <v>9</v>
      </c>
      <c r="C2" s="172"/>
      <c r="D2" s="172"/>
      <c r="E2" s="172"/>
      <c r="F2" s="172"/>
      <c r="G2" s="172"/>
      <c r="H2" s="172"/>
      <c r="I2" s="172"/>
      <c r="J2" s="172"/>
      <c r="K2" s="172"/>
      <c r="L2" s="172"/>
      <c r="M2" s="172"/>
      <c r="N2" s="172"/>
      <c r="O2" s="172"/>
      <c r="P2" s="172"/>
      <c r="Q2" s="172"/>
      <c r="R2" s="172"/>
    </row>
    <row r="3" spans="2:18" ht="15" customHeight="1" thickTop="1" x14ac:dyDescent="0.2">
      <c r="B3" s="169" t="str">
        <f>Tooltype</f>
        <v>Freshwater calculator tool</v>
      </c>
      <c r="C3" s="169"/>
      <c r="D3" s="169"/>
    </row>
    <row r="4" spans="2:18" ht="15" customHeight="1" thickBot="1" x14ac:dyDescent="0.35">
      <c r="B4" s="174" t="s">
        <v>50</v>
      </c>
      <c r="C4" s="174"/>
      <c r="D4" s="174"/>
      <c r="E4" s="174"/>
      <c r="F4" s="174"/>
      <c r="G4" s="174"/>
      <c r="H4" s="174"/>
      <c r="K4" s="174" t="s">
        <v>243</v>
      </c>
      <c r="L4" s="174"/>
      <c r="M4" s="174"/>
      <c r="N4" s="174"/>
      <c r="O4" s="174"/>
      <c r="P4" s="174"/>
      <c r="Q4" s="174"/>
    </row>
    <row r="5" spans="2:18" ht="15" customHeight="1" thickTop="1" x14ac:dyDescent="0.2"/>
    <row r="6" spans="2:18" ht="15" customHeight="1" x14ac:dyDescent="0.2">
      <c r="B6" s="3" t="s">
        <v>70</v>
      </c>
      <c r="G6" s="56">
        <v>2.5</v>
      </c>
      <c r="H6" s="29" t="s">
        <v>169</v>
      </c>
      <c r="K6" s="3" t="s">
        <v>245</v>
      </c>
      <c r="P6" s="60">
        <v>30.7</v>
      </c>
      <c r="Q6" s="3" t="s">
        <v>224</v>
      </c>
    </row>
    <row r="7" spans="2:18" ht="15" customHeight="1" x14ac:dyDescent="0.2">
      <c r="B7" s="3" t="s">
        <v>55</v>
      </c>
      <c r="G7" s="3">
        <f>Average_biocide_release_over_the_lifetime_of_the_paint_M</f>
        <v>0</v>
      </c>
      <c r="H7" s="29" t="s">
        <v>169</v>
      </c>
      <c r="K7" s="3" t="s">
        <v>244</v>
      </c>
      <c r="P7" s="136">
        <v>22</v>
      </c>
      <c r="Q7" s="3" t="s">
        <v>197</v>
      </c>
    </row>
    <row r="8" spans="2:18" ht="15" customHeight="1" x14ac:dyDescent="0.2">
      <c r="B8" s="3" t="s">
        <v>56</v>
      </c>
      <c r="G8" s="38" t="e">
        <f>Average_biocide_release_over_the_lifetime_of_the_paint_C</f>
        <v>#DIV/0!</v>
      </c>
      <c r="H8" s="29" t="s">
        <v>169</v>
      </c>
      <c r="K8" s="3" t="s">
        <v>51</v>
      </c>
      <c r="P8" s="38">
        <f>P7/WSA_OECD_default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169</v>
      </c>
    </row>
    <row r="11" spans="2:18" ht="15" customHeight="1" x14ac:dyDescent="0.2">
      <c r="B11" s="3" t="s">
        <v>51</v>
      </c>
      <c r="G11" s="38" t="e">
        <f>G10/G6</f>
        <v>#DIV/0!</v>
      </c>
      <c r="H11" s="3" t="s">
        <v>2</v>
      </c>
    </row>
    <row r="12" spans="2:18" ht="15" customHeight="1" x14ac:dyDescent="0.2">
      <c r="G12" s="38"/>
    </row>
    <row r="13" spans="2:18" ht="15" customHeight="1" thickBot="1" x14ac:dyDescent="0.35">
      <c r="B13" s="174" t="s">
        <v>69</v>
      </c>
      <c r="C13" s="174"/>
      <c r="D13" s="174"/>
      <c r="E13" s="174"/>
      <c r="F13" s="174"/>
      <c r="G13" s="174"/>
      <c r="H13" s="174"/>
    </row>
    <row r="14" spans="2:18" ht="15" customHeight="1" thickTop="1" x14ac:dyDescent="0.2"/>
    <row r="15" spans="2:18" ht="15" customHeight="1" x14ac:dyDescent="0.2">
      <c r="B15" s="3" t="s">
        <v>76</v>
      </c>
      <c r="G15" s="137">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68" t="s">
        <v>85</v>
      </c>
      <c r="C19" s="168"/>
      <c r="D19" s="168"/>
      <c r="E19" s="168"/>
      <c r="F19" s="168"/>
      <c r="G19" s="168"/>
      <c r="H19" s="168"/>
      <c r="I19" s="168"/>
      <c r="J19" s="168"/>
      <c r="K19" s="168"/>
      <c r="L19" s="168"/>
      <c r="M19" s="168"/>
      <c r="N19" s="168"/>
      <c r="O19" s="168"/>
      <c r="P19" s="168"/>
      <c r="Q19" s="168"/>
      <c r="R19" s="168"/>
      <c r="S19" s="168"/>
      <c r="T19" s="168"/>
      <c r="U19" s="168"/>
      <c r="V19" s="168"/>
    </row>
    <row r="20" spans="2:22" ht="95.1" customHeight="1" x14ac:dyDescent="0.2">
      <c r="B20" s="97" t="s">
        <v>10</v>
      </c>
      <c r="C20" s="98" t="s">
        <v>190</v>
      </c>
      <c r="D20" s="98" t="s">
        <v>189</v>
      </c>
      <c r="E20" s="97" t="s">
        <v>12</v>
      </c>
      <c r="F20" s="13" t="s">
        <v>77</v>
      </c>
      <c r="G20" s="14" t="s">
        <v>225</v>
      </c>
      <c r="H20" s="14" t="s">
        <v>226</v>
      </c>
      <c r="I20" s="14" t="s">
        <v>191</v>
      </c>
      <c r="J20" s="14" t="s">
        <v>227</v>
      </c>
      <c r="K20" s="14" t="s">
        <v>179</v>
      </c>
      <c r="L20" s="14" t="s">
        <v>228</v>
      </c>
      <c r="M20" s="14" t="s">
        <v>180</v>
      </c>
      <c r="N20" s="14" t="s">
        <v>229</v>
      </c>
      <c r="O20" s="13" t="s">
        <v>184</v>
      </c>
      <c r="P20" s="13" t="s">
        <v>183</v>
      </c>
      <c r="Q20" s="13" t="s">
        <v>182</v>
      </c>
      <c r="R20" s="13" t="s">
        <v>192</v>
      </c>
      <c r="S20" s="13" t="s">
        <v>61</v>
      </c>
      <c r="T20" s="13" t="s">
        <v>62</v>
      </c>
      <c r="U20" s="13" t="s">
        <v>63</v>
      </c>
      <c r="V20" s="13" t="s">
        <v>64</v>
      </c>
    </row>
    <row r="21" spans="2:22" ht="14.25" customHeight="1" x14ac:dyDescent="0.2">
      <c r="B21" s="101" t="s">
        <v>108</v>
      </c>
      <c r="C21" s="12" t="s">
        <v>109</v>
      </c>
      <c r="D21" s="12">
        <v>1</v>
      </c>
      <c r="E21" s="101" t="str">
        <f t="shared" ref="E21:E66" si="0">Compound_Name</f>
        <v>Zineb</v>
      </c>
      <c r="F21" s="59">
        <v>220</v>
      </c>
      <c r="G21" s="105">
        <v>3.6902442201972002E-2</v>
      </c>
      <c r="H21" s="105">
        <v>3.5145184228895198E-4</v>
      </c>
      <c r="I21" s="105">
        <v>5.0718159436395203E-6</v>
      </c>
      <c r="J21" s="105">
        <v>4.8303010994899002E-8</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5">
        <f>PNEC_Aquatic_Inside</f>
        <v>0.219</v>
      </c>
      <c r="P21" s="175">
        <f>PNEC_Sediment_Inside</f>
        <v>4.5499999999999999E-2</v>
      </c>
      <c r="Q21" s="175">
        <f>PNEC_Aquatic_Surrounding</f>
        <v>0.219</v>
      </c>
      <c r="R21" s="175">
        <f>PNEC_Sediment_Surrounding</f>
        <v>4.5499999999999999E-2</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110</v>
      </c>
      <c r="C22" s="12" t="s">
        <v>109</v>
      </c>
      <c r="D22" s="12">
        <v>2</v>
      </c>
      <c r="E22" s="101" t="str">
        <f t="shared" si="0"/>
        <v>Zineb</v>
      </c>
      <c r="F22" s="59">
        <v>252</v>
      </c>
      <c r="G22" s="105">
        <v>3.6142256110906601E-2</v>
      </c>
      <c r="H22" s="105">
        <v>3.4421197342453502E-4</v>
      </c>
      <c r="I22" s="105">
        <v>7.1116662209410196E-6</v>
      </c>
      <c r="J22" s="105">
        <v>6.7730157149078102E-8</v>
      </c>
      <c r="K22" s="57" t="e">
        <f t="shared" si="1"/>
        <v>#DIV/0!</v>
      </c>
      <c r="L22" s="57" t="e">
        <f t="shared" si="2"/>
        <v>#DIV/0!</v>
      </c>
      <c r="M22" s="57" t="e">
        <f t="shared" si="3"/>
        <v>#DIV/0!</v>
      </c>
      <c r="N22" s="57" t="e">
        <f t="shared" si="4"/>
        <v>#DIV/0!</v>
      </c>
      <c r="O22" s="175"/>
      <c r="P22" s="175"/>
      <c r="Q22" s="175"/>
      <c r="R22" s="175"/>
      <c r="S22" s="78" t="e">
        <f t="shared" si="5"/>
        <v>#DIV/0!</v>
      </c>
      <c r="T22" s="78" t="e">
        <f t="shared" si="6"/>
        <v>#DIV/0!</v>
      </c>
      <c r="U22" s="78" t="e">
        <f t="shared" si="7"/>
        <v>#DIV/0!</v>
      </c>
      <c r="V22" s="78" t="e">
        <f t="shared" si="8"/>
        <v>#DIV/0!</v>
      </c>
    </row>
    <row r="23" spans="2:22" ht="14.25" customHeight="1" x14ac:dyDescent="0.2">
      <c r="B23" s="101" t="s">
        <v>111</v>
      </c>
      <c r="C23" s="12" t="s">
        <v>109</v>
      </c>
      <c r="D23" s="12">
        <v>3</v>
      </c>
      <c r="E23" s="101" t="str">
        <f t="shared" si="0"/>
        <v>Zineb</v>
      </c>
      <c r="F23" s="59">
        <v>330</v>
      </c>
      <c r="G23" s="105">
        <v>3.9159540161490397E-2</v>
      </c>
      <c r="H23" s="105">
        <v>1.5663815627340199E-3</v>
      </c>
      <c r="I23" s="105">
        <v>5.1216574130042599E-5</v>
      </c>
      <c r="J23" s="105">
        <v>2.0486629209740901E-6</v>
      </c>
      <c r="K23" s="57" t="e">
        <f t="shared" si="1"/>
        <v>#DIV/0!</v>
      </c>
      <c r="L23" s="57" t="e">
        <f t="shared" si="2"/>
        <v>#DIV/0!</v>
      </c>
      <c r="M23" s="57" t="e">
        <f t="shared" si="3"/>
        <v>#DIV/0!</v>
      </c>
      <c r="N23" s="57" t="e">
        <f t="shared" si="4"/>
        <v>#DIV/0!</v>
      </c>
      <c r="O23" s="175"/>
      <c r="P23" s="175"/>
      <c r="Q23" s="175"/>
      <c r="R23" s="175"/>
      <c r="S23" s="78" t="e">
        <f t="shared" si="5"/>
        <v>#DIV/0!</v>
      </c>
      <c r="T23" s="78" t="e">
        <f t="shared" si="6"/>
        <v>#DIV/0!</v>
      </c>
      <c r="U23" s="78" t="e">
        <f t="shared" si="7"/>
        <v>#DIV/0!</v>
      </c>
      <c r="V23" s="78" t="e">
        <f t="shared" si="8"/>
        <v>#DIV/0!</v>
      </c>
    </row>
    <row r="24" spans="2:22" ht="14.25" customHeight="1" x14ac:dyDescent="0.2">
      <c r="B24" s="101" t="s">
        <v>112</v>
      </c>
      <c r="C24" s="12" t="s">
        <v>109</v>
      </c>
      <c r="D24" s="12">
        <v>4</v>
      </c>
      <c r="E24" s="101" t="str">
        <f t="shared" si="0"/>
        <v>Zineb</v>
      </c>
      <c r="F24" s="59">
        <v>577</v>
      </c>
      <c r="G24" s="105">
        <v>1.9668837320059501E-2</v>
      </c>
      <c r="H24" s="105">
        <v>7.8675347322132395E-4</v>
      </c>
      <c r="I24" s="105">
        <v>7.2239291915347303E-6</v>
      </c>
      <c r="J24" s="105">
        <v>2.8895716142285397E-7</v>
      </c>
      <c r="K24" s="57" t="e">
        <f t="shared" si="1"/>
        <v>#DIV/0!</v>
      </c>
      <c r="L24" s="57" t="e">
        <f t="shared" si="2"/>
        <v>#DIV/0!</v>
      </c>
      <c r="M24" s="57" t="e">
        <f t="shared" si="3"/>
        <v>#DIV/0!</v>
      </c>
      <c r="N24" s="57" t="e">
        <f t="shared" si="4"/>
        <v>#DIV/0!</v>
      </c>
      <c r="O24" s="175"/>
      <c r="P24" s="175"/>
      <c r="Q24" s="175"/>
      <c r="R24" s="175"/>
      <c r="S24" s="78" t="e">
        <f t="shared" si="5"/>
        <v>#DIV/0!</v>
      </c>
      <c r="T24" s="78" t="e">
        <f t="shared" si="6"/>
        <v>#DIV/0!</v>
      </c>
      <c r="U24" s="78" t="e">
        <f t="shared" si="7"/>
        <v>#DIV/0!</v>
      </c>
      <c r="V24" s="78" t="e">
        <f t="shared" si="8"/>
        <v>#DIV/0!</v>
      </c>
    </row>
    <row r="25" spans="2:22" ht="14.25" customHeight="1" x14ac:dyDescent="0.2">
      <c r="B25" s="101" t="s">
        <v>113</v>
      </c>
      <c r="C25" s="12" t="s">
        <v>109</v>
      </c>
      <c r="D25" s="12">
        <v>5</v>
      </c>
      <c r="E25" s="101" t="str">
        <f t="shared" si="0"/>
        <v>Zineb</v>
      </c>
      <c r="F25" s="59">
        <v>100</v>
      </c>
      <c r="G25" s="105">
        <v>9.2975459843873995E-2</v>
      </c>
      <c r="H25" s="105">
        <v>1.5077102009672699E-3</v>
      </c>
      <c r="I25" s="105">
        <v>1.78095163249337E-5</v>
      </c>
      <c r="J25" s="105">
        <v>2.8880297438935E-7</v>
      </c>
      <c r="K25" s="57" t="e">
        <f t="shared" si="1"/>
        <v>#DIV/0!</v>
      </c>
      <c r="L25" s="57" t="e">
        <f t="shared" si="2"/>
        <v>#DIV/0!</v>
      </c>
      <c r="M25" s="57" t="e">
        <f t="shared" si="3"/>
        <v>#DIV/0!</v>
      </c>
      <c r="N25" s="57" t="e">
        <f t="shared" si="4"/>
        <v>#DIV/0!</v>
      </c>
      <c r="O25" s="175"/>
      <c r="P25" s="175"/>
      <c r="Q25" s="175"/>
      <c r="R25" s="175"/>
      <c r="S25" s="78" t="e">
        <f t="shared" si="5"/>
        <v>#DIV/0!</v>
      </c>
      <c r="T25" s="78" t="e">
        <f t="shared" si="6"/>
        <v>#DIV/0!</v>
      </c>
      <c r="U25" s="78" t="e">
        <f t="shared" si="7"/>
        <v>#DIV/0!</v>
      </c>
      <c r="V25" s="78" t="e">
        <f t="shared" si="8"/>
        <v>#DIV/0!</v>
      </c>
    </row>
    <row r="26" spans="2:22" ht="14.25" customHeight="1" x14ac:dyDescent="0.2">
      <c r="B26" s="101" t="s">
        <v>114</v>
      </c>
      <c r="C26" s="12" t="s">
        <v>109</v>
      </c>
      <c r="D26" s="12">
        <v>6</v>
      </c>
      <c r="E26" s="101" t="str">
        <f t="shared" si="0"/>
        <v>Zineb</v>
      </c>
      <c r="F26" s="59">
        <v>260</v>
      </c>
      <c r="G26" s="105">
        <v>2.2771187685429999E-2</v>
      </c>
      <c r="H26" s="105">
        <v>3.6926251050317698E-4</v>
      </c>
      <c r="I26" s="105">
        <v>1.1717612957945801E-6</v>
      </c>
      <c r="J26" s="105">
        <v>1.90015349360378E-8</v>
      </c>
      <c r="K26" s="57" t="e">
        <f t="shared" si="1"/>
        <v>#DIV/0!</v>
      </c>
      <c r="L26" s="57" t="e">
        <f t="shared" si="2"/>
        <v>#DIV/0!</v>
      </c>
      <c r="M26" s="57" t="e">
        <f t="shared" si="3"/>
        <v>#DIV/0!</v>
      </c>
      <c r="N26" s="57" t="e">
        <f t="shared" si="4"/>
        <v>#DIV/0!</v>
      </c>
      <c r="O26" s="175"/>
      <c r="P26" s="175"/>
      <c r="Q26" s="175"/>
      <c r="R26" s="175"/>
      <c r="S26" s="78" t="e">
        <f t="shared" si="5"/>
        <v>#DIV/0!</v>
      </c>
      <c r="T26" s="78" t="e">
        <f t="shared" si="6"/>
        <v>#DIV/0!</v>
      </c>
      <c r="U26" s="78" t="e">
        <f t="shared" si="7"/>
        <v>#DIV/0!</v>
      </c>
      <c r="V26" s="78" t="e">
        <f t="shared" si="8"/>
        <v>#DIV/0!</v>
      </c>
    </row>
    <row r="27" spans="2:22" ht="14.25" customHeight="1" x14ac:dyDescent="0.2">
      <c r="B27" s="101" t="s">
        <v>115</v>
      </c>
      <c r="C27" s="12" t="s">
        <v>109</v>
      </c>
      <c r="D27" s="12">
        <v>7</v>
      </c>
      <c r="E27" s="101" t="str">
        <f t="shared" si="0"/>
        <v>Zineb</v>
      </c>
      <c r="F27" s="59">
        <v>168</v>
      </c>
      <c r="G27" s="105">
        <v>4.2117157839238598E-2</v>
      </c>
      <c r="H27" s="105">
        <v>6.8298095429781798E-4</v>
      </c>
      <c r="I27" s="105">
        <v>1.3552566799433001E-5</v>
      </c>
      <c r="J27" s="105">
        <v>2.19771358598297E-7</v>
      </c>
      <c r="K27" s="57" t="e">
        <f t="shared" si="1"/>
        <v>#DIV/0!</v>
      </c>
      <c r="L27" s="57" t="e">
        <f t="shared" si="2"/>
        <v>#DIV/0!</v>
      </c>
      <c r="M27" s="57" t="e">
        <f t="shared" si="3"/>
        <v>#DIV/0!</v>
      </c>
      <c r="N27" s="57" t="e">
        <f t="shared" si="4"/>
        <v>#DIV/0!</v>
      </c>
      <c r="O27" s="175"/>
      <c r="P27" s="175"/>
      <c r="Q27" s="175"/>
      <c r="R27" s="175"/>
      <c r="S27" s="78" t="e">
        <f t="shared" si="5"/>
        <v>#DIV/0!</v>
      </c>
      <c r="T27" s="78" t="e">
        <f t="shared" si="6"/>
        <v>#DIV/0!</v>
      </c>
      <c r="U27" s="78" t="e">
        <f t="shared" si="7"/>
        <v>#DIV/0!</v>
      </c>
      <c r="V27" s="78" t="e">
        <f t="shared" si="8"/>
        <v>#DIV/0!</v>
      </c>
    </row>
    <row r="28" spans="2:22" ht="14.25" customHeight="1" x14ac:dyDescent="0.2">
      <c r="B28" s="101" t="s">
        <v>116</v>
      </c>
      <c r="C28" s="12" t="s">
        <v>117</v>
      </c>
      <c r="D28" s="12">
        <v>2</v>
      </c>
      <c r="E28" s="101" t="str">
        <f t="shared" si="0"/>
        <v>Zineb</v>
      </c>
      <c r="F28" s="59">
        <v>235</v>
      </c>
      <c r="G28" s="105">
        <v>8.5148882679641196E-3</v>
      </c>
      <c r="H28" s="105">
        <v>4.0141618624329597E-3</v>
      </c>
      <c r="I28" s="105">
        <v>6.5610236600899293E-8</v>
      </c>
      <c r="J28" s="105">
        <v>3.09305422479163E-8</v>
      </c>
      <c r="K28" s="57" t="e">
        <f t="shared" si="1"/>
        <v>#DIV/0!</v>
      </c>
      <c r="L28" s="57" t="e">
        <f t="shared" si="2"/>
        <v>#DIV/0!</v>
      </c>
      <c r="M28" s="57" t="e">
        <f t="shared" si="3"/>
        <v>#DIV/0!</v>
      </c>
      <c r="N28" s="57" t="e">
        <f t="shared" si="4"/>
        <v>#DIV/0!</v>
      </c>
      <c r="O28" s="175"/>
      <c r="P28" s="175"/>
      <c r="Q28" s="175"/>
      <c r="R28" s="175"/>
      <c r="S28" s="78" t="e">
        <f t="shared" si="5"/>
        <v>#DIV/0!</v>
      </c>
      <c r="T28" s="78" t="e">
        <f t="shared" si="6"/>
        <v>#DIV/0!</v>
      </c>
      <c r="U28" s="78" t="e">
        <f t="shared" si="7"/>
        <v>#DIV/0!</v>
      </c>
      <c r="V28" s="78" t="e">
        <f t="shared" si="8"/>
        <v>#DIV/0!</v>
      </c>
    </row>
    <row r="29" spans="2:22" ht="14.25" customHeight="1" x14ac:dyDescent="0.2">
      <c r="B29" s="101" t="s">
        <v>118</v>
      </c>
      <c r="C29" s="12" t="s">
        <v>117</v>
      </c>
      <c r="D29" s="12">
        <v>3</v>
      </c>
      <c r="E29" s="101" t="str">
        <f t="shared" si="0"/>
        <v>Zineb</v>
      </c>
      <c r="F29" s="59">
        <v>175</v>
      </c>
      <c r="G29" s="105">
        <v>2.02967114746571E-2</v>
      </c>
      <c r="H29" s="105">
        <v>9.56845025531948E-3</v>
      </c>
      <c r="I29" s="105">
        <v>4.9746895894949498E-7</v>
      </c>
      <c r="J29" s="105">
        <v>2.3452109693492899E-7</v>
      </c>
      <c r="K29" s="57" t="e">
        <f t="shared" si="1"/>
        <v>#DIV/0!</v>
      </c>
      <c r="L29" s="57" t="e">
        <f t="shared" si="2"/>
        <v>#DIV/0!</v>
      </c>
      <c r="M29" s="57" t="e">
        <f t="shared" si="3"/>
        <v>#DIV/0!</v>
      </c>
      <c r="N29" s="57" t="e">
        <f t="shared" si="4"/>
        <v>#DIV/0!</v>
      </c>
      <c r="O29" s="175"/>
      <c r="P29" s="175"/>
      <c r="Q29" s="175"/>
      <c r="R29" s="175"/>
      <c r="S29" s="78" t="e">
        <f t="shared" si="5"/>
        <v>#DIV/0!</v>
      </c>
      <c r="T29" s="78" t="e">
        <f t="shared" si="6"/>
        <v>#DIV/0!</v>
      </c>
      <c r="U29" s="78" t="e">
        <f t="shared" si="7"/>
        <v>#DIV/0!</v>
      </c>
      <c r="V29" s="78" t="e">
        <f t="shared" si="8"/>
        <v>#DIV/0!</v>
      </c>
    </row>
    <row r="30" spans="2:22" ht="14.25" customHeight="1" x14ac:dyDescent="0.2">
      <c r="B30" s="101" t="s">
        <v>119</v>
      </c>
      <c r="C30" s="12" t="s">
        <v>117</v>
      </c>
      <c r="D30" s="12">
        <v>5</v>
      </c>
      <c r="E30" s="101" t="str">
        <f t="shared" si="0"/>
        <v>Zineb</v>
      </c>
      <c r="F30" s="59">
        <v>68</v>
      </c>
      <c r="G30" s="105">
        <v>3.21355061978102E-2</v>
      </c>
      <c r="H30" s="105">
        <v>1.5149596910923701E-2</v>
      </c>
      <c r="I30" s="105">
        <v>7.9428991525946399E-7</v>
      </c>
      <c r="J30" s="105">
        <v>3.7445098636605201E-7</v>
      </c>
      <c r="K30" s="57" t="e">
        <f t="shared" si="1"/>
        <v>#DIV/0!</v>
      </c>
      <c r="L30" s="57" t="e">
        <f t="shared" si="2"/>
        <v>#DIV/0!</v>
      </c>
      <c r="M30" s="57" t="e">
        <f t="shared" si="3"/>
        <v>#DIV/0!</v>
      </c>
      <c r="N30" s="57" t="e">
        <f t="shared" si="4"/>
        <v>#DIV/0!</v>
      </c>
      <c r="O30" s="175"/>
      <c r="P30" s="175"/>
      <c r="Q30" s="175"/>
      <c r="R30" s="175"/>
      <c r="S30" s="78" t="e">
        <f t="shared" si="5"/>
        <v>#DIV/0!</v>
      </c>
      <c r="T30" s="78" t="e">
        <f t="shared" si="6"/>
        <v>#DIV/0!</v>
      </c>
      <c r="U30" s="78" t="e">
        <f t="shared" si="7"/>
        <v>#DIV/0!</v>
      </c>
      <c r="V30" s="78" t="e">
        <f t="shared" si="8"/>
        <v>#DIV/0!</v>
      </c>
    </row>
    <row r="31" spans="2:22" ht="14.25" customHeight="1" x14ac:dyDescent="0.2">
      <c r="B31" s="101" t="s">
        <v>120</v>
      </c>
      <c r="C31" s="12" t="s">
        <v>117</v>
      </c>
      <c r="D31" s="12">
        <v>6</v>
      </c>
      <c r="E31" s="101" t="str">
        <f t="shared" si="0"/>
        <v>Zineb</v>
      </c>
      <c r="F31" s="59">
        <v>137</v>
      </c>
      <c r="G31" s="105">
        <v>2.3190797939896601E-2</v>
      </c>
      <c r="H31" s="105">
        <v>1.0932805500924601E-2</v>
      </c>
      <c r="I31" s="105">
        <v>1.12904754313507E-5</v>
      </c>
      <c r="J31" s="105">
        <v>5.3226530654285997E-6</v>
      </c>
      <c r="K31" s="57" t="e">
        <f t="shared" si="1"/>
        <v>#DIV/0!</v>
      </c>
      <c r="L31" s="57" t="e">
        <f t="shared" si="2"/>
        <v>#DIV/0!</v>
      </c>
      <c r="M31" s="57" t="e">
        <f t="shared" si="3"/>
        <v>#DIV/0!</v>
      </c>
      <c r="N31" s="57" t="e">
        <f t="shared" si="4"/>
        <v>#DIV/0!</v>
      </c>
      <c r="O31" s="175"/>
      <c r="P31" s="175"/>
      <c r="Q31" s="175"/>
      <c r="R31" s="175"/>
      <c r="S31" s="78" t="e">
        <f t="shared" si="5"/>
        <v>#DIV/0!</v>
      </c>
      <c r="T31" s="78" t="e">
        <f t="shared" si="6"/>
        <v>#DIV/0!</v>
      </c>
      <c r="U31" s="78" t="e">
        <f t="shared" si="7"/>
        <v>#DIV/0!</v>
      </c>
      <c r="V31" s="78" t="e">
        <f t="shared" si="8"/>
        <v>#DIV/0!</v>
      </c>
    </row>
    <row r="32" spans="2:22" ht="14.25" customHeight="1" x14ac:dyDescent="0.2">
      <c r="B32" s="101" t="s">
        <v>121</v>
      </c>
      <c r="C32" s="12" t="s">
        <v>117</v>
      </c>
      <c r="D32" s="12">
        <v>11</v>
      </c>
      <c r="E32" s="101" t="str">
        <f t="shared" si="0"/>
        <v>Zineb</v>
      </c>
      <c r="F32" s="59">
        <v>50</v>
      </c>
      <c r="G32" s="105">
        <v>0.23386158645152999</v>
      </c>
      <c r="H32" s="105">
        <v>0.11024904191494</v>
      </c>
      <c r="I32" s="105">
        <v>3.2440187924246801E-6</v>
      </c>
      <c r="J32" s="105">
        <v>1.5293232415144099E-6</v>
      </c>
      <c r="K32" s="57" t="e">
        <f t="shared" si="1"/>
        <v>#DIV/0!</v>
      </c>
      <c r="L32" s="57" t="e">
        <f t="shared" si="2"/>
        <v>#DIV/0!</v>
      </c>
      <c r="M32" s="57" t="e">
        <f t="shared" si="3"/>
        <v>#DIV/0!</v>
      </c>
      <c r="N32" s="57" t="e">
        <f t="shared" si="4"/>
        <v>#DIV/0!</v>
      </c>
      <c r="O32" s="175"/>
      <c r="P32" s="175"/>
      <c r="Q32" s="175"/>
      <c r="R32" s="175"/>
      <c r="S32" s="78" t="e">
        <f t="shared" si="5"/>
        <v>#DIV/0!</v>
      </c>
      <c r="T32" s="78" t="e">
        <f t="shared" si="6"/>
        <v>#DIV/0!</v>
      </c>
      <c r="U32" s="78" t="e">
        <f t="shared" si="7"/>
        <v>#DIV/0!</v>
      </c>
      <c r="V32" s="78" t="e">
        <f t="shared" si="8"/>
        <v>#DIV/0!</v>
      </c>
    </row>
    <row r="33" spans="2:22" ht="14.25" customHeight="1" x14ac:dyDescent="0.2">
      <c r="B33" s="101" t="s">
        <v>122</v>
      </c>
      <c r="C33" s="12" t="s">
        <v>117</v>
      </c>
      <c r="D33" s="12">
        <v>12</v>
      </c>
      <c r="E33" s="101" t="str">
        <f t="shared" si="0"/>
        <v>Zineb</v>
      </c>
      <c r="F33" s="59">
        <v>1000</v>
      </c>
      <c r="G33" s="105">
        <v>5.9999114926904398E-3</v>
      </c>
      <c r="H33" s="105">
        <v>2.8285299008712198E-3</v>
      </c>
      <c r="I33" s="105">
        <v>7.3754168280667094E-8</v>
      </c>
      <c r="J33" s="105">
        <v>3.4769824559128602E-8</v>
      </c>
      <c r="K33" s="57" t="e">
        <f t="shared" si="1"/>
        <v>#DIV/0!</v>
      </c>
      <c r="L33" s="57" t="e">
        <f t="shared" si="2"/>
        <v>#DIV/0!</v>
      </c>
      <c r="M33" s="57" t="e">
        <f t="shared" si="3"/>
        <v>#DIV/0!</v>
      </c>
      <c r="N33" s="57" t="e">
        <f t="shared" si="4"/>
        <v>#DIV/0!</v>
      </c>
      <c r="O33" s="175"/>
      <c r="P33" s="175"/>
      <c r="Q33" s="175"/>
      <c r="R33" s="175"/>
      <c r="S33" s="78" t="e">
        <f t="shared" si="5"/>
        <v>#DIV/0!</v>
      </c>
      <c r="T33" s="78" t="e">
        <f t="shared" si="6"/>
        <v>#DIV/0!</v>
      </c>
      <c r="U33" s="78" t="e">
        <f t="shared" si="7"/>
        <v>#DIV/0!</v>
      </c>
      <c r="V33" s="78" t="e">
        <f t="shared" si="8"/>
        <v>#DIV/0!</v>
      </c>
    </row>
    <row r="34" spans="2:22" ht="14.25" customHeight="1" x14ac:dyDescent="0.2">
      <c r="B34" s="101" t="s">
        <v>123</v>
      </c>
      <c r="C34" s="12" t="s">
        <v>13</v>
      </c>
      <c r="D34" s="12" t="s">
        <v>124</v>
      </c>
      <c r="E34" s="101" t="str">
        <f t="shared" si="0"/>
        <v>Zineb</v>
      </c>
      <c r="F34" s="59">
        <v>150</v>
      </c>
      <c r="G34" s="105">
        <v>1.6545222084969301E-2</v>
      </c>
      <c r="H34" s="105">
        <v>2.3636032920330802E-3</v>
      </c>
      <c r="I34" s="105">
        <v>9.9965986284663203E-6</v>
      </c>
      <c r="J34" s="105">
        <v>1.4280855773781299E-6</v>
      </c>
      <c r="K34" s="57" t="e">
        <f t="shared" si="1"/>
        <v>#DIV/0!</v>
      </c>
      <c r="L34" s="57" t="e">
        <f t="shared" si="2"/>
        <v>#DIV/0!</v>
      </c>
      <c r="M34" s="57" t="e">
        <f t="shared" si="3"/>
        <v>#DIV/0!</v>
      </c>
      <c r="N34" s="57" t="e">
        <f t="shared" si="4"/>
        <v>#DIV/0!</v>
      </c>
      <c r="O34" s="175"/>
      <c r="P34" s="175"/>
      <c r="Q34" s="175"/>
      <c r="R34" s="175"/>
      <c r="S34" s="78" t="e">
        <f t="shared" si="5"/>
        <v>#DIV/0!</v>
      </c>
      <c r="T34" s="78" t="e">
        <f t="shared" si="6"/>
        <v>#DIV/0!</v>
      </c>
      <c r="U34" s="78" t="e">
        <f t="shared" si="7"/>
        <v>#DIV/0!</v>
      </c>
      <c r="V34" s="78" t="e">
        <f t="shared" si="8"/>
        <v>#DIV/0!</v>
      </c>
    </row>
    <row r="35" spans="2:22" ht="14.25" customHeight="1" x14ac:dyDescent="0.2">
      <c r="B35" s="101" t="s">
        <v>125</v>
      </c>
      <c r="C35" s="12" t="s">
        <v>13</v>
      </c>
      <c r="D35" s="12" t="s">
        <v>126</v>
      </c>
      <c r="E35" s="101" t="str">
        <f t="shared" si="0"/>
        <v>Zineb</v>
      </c>
      <c r="F35" s="59">
        <v>147</v>
      </c>
      <c r="G35" s="105">
        <v>1.98067331314087E-2</v>
      </c>
      <c r="H35" s="105">
        <v>7.7504607196897304E-3</v>
      </c>
      <c r="I35" s="105">
        <v>3.1603495517455297E-5</v>
      </c>
      <c r="J35" s="105">
        <v>1.23665850700892E-5</v>
      </c>
      <c r="K35" s="57" t="e">
        <f t="shared" si="1"/>
        <v>#DIV/0!</v>
      </c>
      <c r="L35" s="57" t="e">
        <f t="shared" si="2"/>
        <v>#DIV/0!</v>
      </c>
      <c r="M35" s="57" t="e">
        <f t="shared" si="3"/>
        <v>#DIV/0!</v>
      </c>
      <c r="N35" s="57" t="e">
        <f t="shared" si="4"/>
        <v>#DIV/0!</v>
      </c>
      <c r="O35" s="175"/>
      <c r="P35" s="175"/>
      <c r="Q35" s="175"/>
      <c r="R35" s="175"/>
      <c r="S35" s="78" t="e">
        <f t="shared" si="5"/>
        <v>#DIV/0!</v>
      </c>
      <c r="T35" s="78" t="e">
        <f t="shared" si="6"/>
        <v>#DIV/0!</v>
      </c>
      <c r="U35" s="78" t="e">
        <f t="shared" si="7"/>
        <v>#DIV/0!</v>
      </c>
      <c r="V35" s="78" t="e">
        <f t="shared" si="8"/>
        <v>#DIV/0!</v>
      </c>
    </row>
    <row r="36" spans="2:22" ht="14.25" customHeight="1" x14ac:dyDescent="0.2">
      <c r="B36" s="101" t="s">
        <v>127</v>
      </c>
      <c r="C36" s="12" t="s">
        <v>13</v>
      </c>
      <c r="D36" s="12" t="s">
        <v>128</v>
      </c>
      <c r="E36" s="101" t="str">
        <f t="shared" si="0"/>
        <v>Zineb</v>
      </c>
      <c r="F36" s="59">
        <v>379</v>
      </c>
      <c r="G36" s="105">
        <v>5.3442510869354002E-3</v>
      </c>
      <c r="H36" s="105">
        <v>1.35297499073204E-4</v>
      </c>
      <c r="I36" s="105">
        <v>7.2697534257602296E-7</v>
      </c>
      <c r="J36" s="105">
        <v>1.8404439439849299E-8</v>
      </c>
      <c r="K36" s="57" t="e">
        <f t="shared" si="1"/>
        <v>#DIV/0!</v>
      </c>
      <c r="L36" s="57" t="e">
        <f t="shared" si="2"/>
        <v>#DIV/0!</v>
      </c>
      <c r="M36" s="57" t="e">
        <f t="shared" si="3"/>
        <v>#DIV/0!</v>
      </c>
      <c r="N36" s="57" t="e">
        <f t="shared" si="4"/>
        <v>#DIV/0!</v>
      </c>
      <c r="O36" s="175"/>
      <c r="P36" s="175"/>
      <c r="Q36" s="175"/>
      <c r="R36" s="175"/>
      <c r="S36" s="78" t="e">
        <f t="shared" si="5"/>
        <v>#DIV/0!</v>
      </c>
      <c r="T36" s="78" t="e">
        <f t="shared" si="6"/>
        <v>#DIV/0!</v>
      </c>
      <c r="U36" s="78" t="e">
        <f t="shared" si="7"/>
        <v>#DIV/0!</v>
      </c>
      <c r="V36" s="78" t="e">
        <f t="shared" si="8"/>
        <v>#DIV/0!</v>
      </c>
    </row>
    <row r="37" spans="2:22" ht="14.25" customHeight="1" x14ac:dyDescent="0.2">
      <c r="B37" s="101" t="s">
        <v>129</v>
      </c>
      <c r="C37" s="12" t="s">
        <v>13</v>
      </c>
      <c r="D37" s="12" t="s">
        <v>130</v>
      </c>
      <c r="E37" s="101" t="str">
        <f t="shared" si="0"/>
        <v>Zineb</v>
      </c>
      <c r="F37" s="59">
        <v>1550</v>
      </c>
      <c r="G37" s="105">
        <v>3.9842925529228498E-4</v>
      </c>
      <c r="H37" s="105">
        <v>3.9842925529228498E-4</v>
      </c>
      <c r="I37" s="105">
        <v>4.1651198292158297E-8</v>
      </c>
      <c r="J37" s="105">
        <v>4.1651198292158297E-8</v>
      </c>
      <c r="K37" s="57" t="e">
        <f t="shared" si="1"/>
        <v>#DIV/0!</v>
      </c>
      <c r="L37" s="57" t="e">
        <f t="shared" si="2"/>
        <v>#DIV/0!</v>
      </c>
      <c r="M37" s="57" t="e">
        <f t="shared" si="3"/>
        <v>#DIV/0!</v>
      </c>
      <c r="N37" s="57" t="e">
        <f t="shared" si="4"/>
        <v>#DIV/0!</v>
      </c>
      <c r="O37" s="175"/>
      <c r="P37" s="175"/>
      <c r="Q37" s="175"/>
      <c r="R37" s="175"/>
      <c r="S37" s="78" t="e">
        <f t="shared" si="5"/>
        <v>#DIV/0!</v>
      </c>
      <c r="T37" s="78" t="e">
        <f t="shared" si="6"/>
        <v>#DIV/0!</v>
      </c>
      <c r="U37" s="78" t="e">
        <f t="shared" si="7"/>
        <v>#DIV/0!</v>
      </c>
      <c r="V37" s="78" t="e">
        <f t="shared" si="8"/>
        <v>#DIV/0!</v>
      </c>
    </row>
    <row r="38" spans="2:22" ht="14.25" customHeight="1" x14ac:dyDescent="0.2">
      <c r="B38" s="101" t="s">
        <v>131</v>
      </c>
      <c r="C38" s="12" t="s">
        <v>13</v>
      </c>
      <c r="D38" s="12" t="s">
        <v>132</v>
      </c>
      <c r="E38" s="101" t="str">
        <f t="shared" si="0"/>
        <v>Zineb</v>
      </c>
      <c r="F38" s="59">
        <v>376</v>
      </c>
      <c r="G38" s="105">
        <v>2.04625813057646E-4</v>
      </c>
      <c r="H38" s="105">
        <v>3.7088428507559001E-4</v>
      </c>
      <c r="I38" s="105">
        <v>1.042391552174E-7</v>
      </c>
      <c r="J38" s="105">
        <v>1.8893346690959799E-7</v>
      </c>
      <c r="K38" s="57" t="e">
        <f t="shared" si="1"/>
        <v>#DIV/0!</v>
      </c>
      <c r="L38" s="57" t="e">
        <f t="shared" si="2"/>
        <v>#DIV/0!</v>
      </c>
      <c r="M38" s="57" t="e">
        <f t="shared" si="3"/>
        <v>#DIV/0!</v>
      </c>
      <c r="N38" s="57" t="e">
        <f t="shared" si="4"/>
        <v>#DIV/0!</v>
      </c>
      <c r="O38" s="175"/>
      <c r="P38" s="175"/>
      <c r="Q38" s="175"/>
      <c r="R38" s="175"/>
      <c r="S38" s="78" t="e">
        <f t="shared" si="5"/>
        <v>#DIV/0!</v>
      </c>
      <c r="T38" s="78" t="e">
        <f t="shared" si="6"/>
        <v>#DIV/0!</v>
      </c>
      <c r="U38" s="78" t="e">
        <f t="shared" si="7"/>
        <v>#DIV/0!</v>
      </c>
      <c r="V38" s="78" t="e">
        <f t="shared" si="8"/>
        <v>#DIV/0!</v>
      </c>
    </row>
    <row r="39" spans="2:22" ht="14.25" customHeight="1" x14ac:dyDescent="0.2">
      <c r="B39" s="101" t="s">
        <v>133</v>
      </c>
      <c r="C39" s="12" t="s">
        <v>13</v>
      </c>
      <c r="D39" s="12" t="s">
        <v>134</v>
      </c>
      <c r="E39" s="101" t="str">
        <f t="shared" si="0"/>
        <v>Zineb</v>
      </c>
      <c r="F39" s="59">
        <v>627</v>
      </c>
      <c r="G39" s="105">
        <v>8.8482119841501103E-4</v>
      </c>
      <c r="H39" s="105">
        <v>2.2634961133007899E-4</v>
      </c>
      <c r="I39" s="105">
        <v>4.8251822023995696E-6</v>
      </c>
      <c r="J39" s="105">
        <v>1.23434894711696E-6</v>
      </c>
      <c r="K39" s="57" t="e">
        <f t="shared" si="1"/>
        <v>#DIV/0!</v>
      </c>
      <c r="L39" s="57" t="e">
        <f t="shared" si="2"/>
        <v>#DIV/0!</v>
      </c>
      <c r="M39" s="57" t="e">
        <f t="shared" si="3"/>
        <v>#DIV/0!</v>
      </c>
      <c r="N39" s="57" t="e">
        <f t="shared" si="4"/>
        <v>#DIV/0!</v>
      </c>
      <c r="O39" s="175"/>
      <c r="P39" s="175"/>
      <c r="Q39" s="175"/>
      <c r="R39" s="175"/>
      <c r="S39" s="78" t="e">
        <f t="shared" si="5"/>
        <v>#DIV/0!</v>
      </c>
      <c r="T39" s="78" t="e">
        <f t="shared" si="6"/>
        <v>#DIV/0!</v>
      </c>
      <c r="U39" s="78" t="e">
        <f t="shared" si="7"/>
        <v>#DIV/0!</v>
      </c>
      <c r="V39" s="78" t="e">
        <f t="shared" si="8"/>
        <v>#DIV/0!</v>
      </c>
    </row>
    <row r="40" spans="2:22" ht="14.25" customHeight="1" x14ac:dyDescent="0.2">
      <c r="B40" s="101" t="s">
        <v>135</v>
      </c>
      <c r="C40" s="12" t="s">
        <v>13</v>
      </c>
      <c r="D40" s="12" t="s">
        <v>136</v>
      </c>
      <c r="E40" s="101" t="str">
        <f t="shared" si="0"/>
        <v>Zineb</v>
      </c>
      <c r="F40" s="59">
        <v>80</v>
      </c>
      <c r="G40" s="105">
        <v>5.4417588450014598E-2</v>
      </c>
      <c r="H40" s="105">
        <v>1.04649212851655E-3</v>
      </c>
      <c r="I40" s="105">
        <v>2.3401314081941899E-4</v>
      </c>
      <c r="J40" s="105">
        <v>4.5002528301788901E-6</v>
      </c>
      <c r="K40" s="57" t="e">
        <f t="shared" si="1"/>
        <v>#DIV/0!</v>
      </c>
      <c r="L40" s="57" t="e">
        <f t="shared" si="2"/>
        <v>#DIV/0!</v>
      </c>
      <c r="M40" s="57" t="e">
        <f t="shared" si="3"/>
        <v>#DIV/0!</v>
      </c>
      <c r="N40" s="57" t="e">
        <f t="shared" si="4"/>
        <v>#DIV/0!</v>
      </c>
      <c r="O40" s="175"/>
      <c r="P40" s="175"/>
      <c r="Q40" s="175"/>
      <c r="R40" s="175"/>
      <c r="S40" s="78" t="e">
        <f t="shared" si="5"/>
        <v>#DIV/0!</v>
      </c>
      <c r="T40" s="78" t="e">
        <f t="shared" si="6"/>
        <v>#DIV/0!</v>
      </c>
      <c r="U40" s="78" t="e">
        <f t="shared" si="7"/>
        <v>#DIV/0!</v>
      </c>
      <c r="V40" s="78" t="e">
        <f t="shared" si="8"/>
        <v>#DIV/0!</v>
      </c>
    </row>
    <row r="41" spans="2:22" ht="14.25" customHeight="1" x14ac:dyDescent="0.2">
      <c r="B41" s="101" t="s">
        <v>137</v>
      </c>
      <c r="C41" s="12" t="s">
        <v>13</v>
      </c>
      <c r="D41" s="12" t="s">
        <v>138</v>
      </c>
      <c r="E41" s="101" t="str">
        <f t="shared" si="0"/>
        <v>Zineb</v>
      </c>
      <c r="F41" s="59">
        <v>116</v>
      </c>
      <c r="G41" s="105">
        <v>4.6226752642542102E-3</v>
      </c>
      <c r="H41" s="105">
        <v>8.5605098502128401E-5</v>
      </c>
      <c r="I41" s="105">
        <v>1.6572865685589401E-6</v>
      </c>
      <c r="J41" s="105">
        <v>3.0690492307189598E-8</v>
      </c>
      <c r="K41" s="57" t="e">
        <f t="shared" si="1"/>
        <v>#DIV/0!</v>
      </c>
      <c r="L41" s="57" t="e">
        <f t="shared" si="2"/>
        <v>#DIV/0!</v>
      </c>
      <c r="M41" s="57" t="e">
        <f t="shared" si="3"/>
        <v>#DIV/0!</v>
      </c>
      <c r="N41" s="57" t="e">
        <f t="shared" si="4"/>
        <v>#DIV/0!</v>
      </c>
      <c r="O41" s="175"/>
      <c r="P41" s="175"/>
      <c r="Q41" s="175"/>
      <c r="R41" s="175"/>
      <c r="S41" s="78" t="e">
        <f t="shared" si="5"/>
        <v>#DIV/0!</v>
      </c>
      <c r="T41" s="78" t="e">
        <f t="shared" si="6"/>
        <v>#DIV/0!</v>
      </c>
      <c r="U41" s="78" t="e">
        <f t="shared" si="7"/>
        <v>#DIV/0!</v>
      </c>
      <c r="V41" s="78" t="e">
        <f t="shared" si="8"/>
        <v>#DIV/0!</v>
      </c>
    </row>
    <row r="42" spans="2:22" ht="14.25" customHeight="1" x14ac:dyDescent="0.2">
      <c r="B42" s="101" t="s">
        <v>139</v>
      </c>
      <c r="C42" s="12" t="s">
        <v>13</v>
      </c>
      <c r="D42" s="12" t="s">
        <v>140</v>
      </c>
      <c r="E42" s="101" t="str">
        <f t="shared" si="0"/>
        <v>Zineb</v>
      </c>
      <c r="F42" s="59">
        <v>80</v>
      </c>
      <c r="G42" s="105">
        <v>6.6665666736662396E-2</v>
      </c>
      <c r="H42" s="105">
        <v>0.93331933736801098</v>
      </c>
      <c r="I42" s="105">
        <v>6.1162265654957106E-5</v>
      </c>
      <c r="J42" s="105">
        <v>8.5627172253831903E-4</v>
      </c>
      <c r="K42" s="57" t="e">
        <f t="shared" si="1"/>
        <v>#DIV/0!</v>
      </c>
      <c r="L42" s="57" t="e">
        <f t="shared" si="2"/>
        <v>#DIV/0!</v>
      </c>
      <c r="M42" s="57" t="e">
        <f t="shared" si="3"/>
        <v>#DIV/0!</v>
      </c>
      <c r="N42" s="57" t="e">
        <f t="shared" si="4"/>
        <v>#DIV/0!</v>
      </c>
      <c r="O42" s="175"/>
      <c r="P42" s="175"/>
      <c r="Q42" s="175"/>
      <c r="R42" s="175"/>
      <c r="S42" s="78" t="e">
        <f t="shared" si="5"/>
        <v>#DIV/0!</v>
      </c>
      <c r="T42" s="78" t="e">
        <f t="shared" si="6"/>
        <v>#DIV/0!</v>
      </c>
      <c r="U42" s="78" t="e">
        <f t="shared" si="7"/>
        <v>#DIV/0!</v>
      </c>
      <c r="V42" s="78" t="e">
        <f t="shared" si="8"/>
        <v>#DIV/0!</v>
      </c>
    </row>
    <row r="43" spans="2:22" ht="14.25" customHeight="1" x14ac:dyDescent="0.2">
      <c r="B43" s="101" t="s">
        <v>141</v>
      </c>
      <c r="C43" s="12" t="s">
        <v>13</v>
      </c>
      <c r="D43" s="12" t="s">
        <v>142</v>
      </c>
      <c r="E43" s="101" t="str">
        <f t="shared" si="0"/>
        <v>Zineb</v>
      </c>
      <c r="F43" s="59">
        <v>12</v>
      </c>
      <c r="G43" s="105">
        <v>0.23362240903079501</v>
      </c>
      <c r="H43" s="105">
        <v>1.7698667931836101E-3</v>
      </c>
      <c r="I43" s="105">
        <v>9.7346298147082705E-4</v>
      </c>
      <c r="J43" s="105">
        <v>7.3747197415011998E-6</v>
      </c>
      <c r="K43" s="57" t="e">
        <f t="shared" si="1"/>
        <v>#DIV/0!</v>
      </c>
      <c r="L43" s="57" t="e">
        <f t="shared" si="2"/>
        <v>#DIV/0!</v>
      </c>
      <c r="M43" s="57" t="e">
        <f t="shared" si="3"/>
        <v>#DIV/0!</v>
      </c>
      <c r="N43" s="57" t="e">
        <f t="shared" si="4"/>
        <v>#DIV/0!</v>
      </c>
      <c r="O43" s="175"/>
      <c r="P43" s="175"/>
      <c r="Q43" s="175"/>
      <c r="R43" s="175"/>
      <c r="S43" s="78" t="e">
        <f t="shared" si="5"/>
        <v>#DIV/0!</v>
      </c>
      <c r="T43" s="78" t="e">
        <f t="shared" si="6"/>
        <v>#DIV/0!</v>
      </c>
      <c r="U43" s="78" t="e">
        <f t="shared" si="7"/>
        <v>#DIV/0!</v>
      </c>
      <c r="V43" s="78" t="e">
        <f t="shared" si="8"/>
        <v>#DIV/0!</v>
      </c>
    </row>
    <row r="44" spans="2:22" ht="14.25" customHeight="1" x14ac:dyDescent="0.2">
      <c r="B44" s="101" t="s">
        <v>143</v>
      </c>
      <c r="C44" s="12" t="s">
        <v>14</v>
      </c>
      <c r="D44" s="12">
        <v>1</v>
      </c>
      <c r="E44" s="101" t="str">
        <f t="shared" si="0"/>
        <v>Zineb</v>
      </c>
      <c r="F44" s="59">
        <v>200</v>
      </c>
      <c r="G44" s="105">
        <v>5.0565905608236802E-2</v>
      </c>
      <c r="H44" s="105">
        <v>3.34999106125906E-3</v>
      </c>
      <c r="I44" s="105">
        <v>1.5667439873065301E-5</v>
      </c>
      <c r="J44" s="105">
        <v>1.03796783880246E-6</v>
      </c>
      <c r="K44" s="57" t="e">
        <f t="shared" si="1"/>
        <v>#DIV/0!</v>
      </c>
      <c r="L44" s="57" t="e">
        <f t="shared" si="2"/>
        <v>#DIV/0!</v>
      </c>
      <c r="M44" s="57" t="e">
        <f t="shared" si="3"/>
        <v>#DIV/0!</v>
      </c>
      <c r="N44" s="57" t="e">
        <f t="shared" si="4"/>
        <v>#DIV/0!</v>
      </c>
      <c r="O44" s="175"/>
      <c r="P44" s="175"/>
      <c r="Q44" s="175"/>
      <c r="R44" s="175"/>
      <c r="S44" s="78" t="e">
        <f t="shared" si="5"/>
        <v>#DIV/0!</v>
      </c>
      <c r="T44" s="78" t="e">
        <f t="shared" si="6"/>
        <v>#DIV/0!</v>
      </c>
      <c r="U44" s="78" t="e">
        <f t="shared" si="7"/>
        <v>#DIV/0!</v>
      </c>
      <c r="V44" s="78" t="e">
        <f t="shared" si="8"/>
        <v>#DIV/0!</v>
      </c>
    </row>
    <row r="45" spans="2:22" ht="14.25" customHeight="1" x14ac:dyDescent="0.2">
      <c r="B45" s="101" t="s">
        <v>144</v>
      </c>
      <c r="C45" s="12" t="s">
        <v>14</v>
      </c>
      <c r="D45" s="12">
        <v>3</v>
      </c>
      <c r="E45" s="101" t="str">
        <f t="shared" si="0"/>
        <v>Zineb</v>
      </c>
      <c r="F45" s="59">
        <v>60</v>
      </c>
      <c r="G45" s="105">
        <v>7.87423116713762E-2</v>
      </c>
      <c r="H45" s="105">
        <v>5.2166779385879603E-3</v>
      </c>
      <c r="I45" s="105">
        <v>5.1739902117257498E-6</v>
      </c>
      <c r="J45" s="105">
        <v>3.4277683316356402E-7</v>
      </c>
      <c r="K45" s="57" t="e">
        <f t="shared" si="1"/>
        <v>#DIV/0!</v>
      </c>
      <c r="L45" s="57" t="e">
        <f t="shared" si="2"/>
        <v>#DIV/0!</v>
      </c>
      <c r="M45" s="57" t="e">
        <f t="shared" si="3"/>
        <v>#DIV/0!</v>
      </c>
      <c r="N45" s="57" t="e">
        <f t="shared" si="4"/>
        <v>#DIV/0!</v>
      </c>
      <c r="O45" s="175"/>
      <c r="P45" s="175"/>
      <c r="Q45" s="175"/>
      <c r="R45" s="175"/>
      <c r="S45" s="78" t="e">
        <f t="shared" si="5"/>
        <v>#DIV/0!</v>
      </c>
      <c r="T45" s="78" t="e">
        <f t="shared" si="6"/>
        <v>#DIV/0!</v>
      </c>
      <c r="U45" s="78" t="e">
        <f t="shared" si="7"/>
        <v>#DIV/0!</v>
      </c>
      <c r="V45" s="78" t="e">
        <f t="shared" si="8"/>
        <v>#DIV/0!</v>
      </c>
    </row>
    <row r="46" spans="2:22" ht="14.25" customHeight="1" x14ac:dyDescent="0.2">
      <c r="B46" s="101" t="s">
        <v>145</v>
      </c>
      <c r="C46" s="12" t="s">
        <v>14</v>
      </c>
      <c r="D46" s="12">
        <v>4</v>
      </c>
      <c r="E46" s="101" t="str">
        <f t="shared" si="0"/>
        <v>Zineb</v>
      </c>
      <c r="F46" s="59">
        <v>300</v>
      </c>
      <c r="G46" s="105">
        <v>3.53394230082631E-2</v>
      </c>
      <c r="H46" s="105">
        <v>2.3412366700358701E-3</v>
      </c>
      <c r="I46" s="105">
        <v>2.3071436998349099E-6</v>
      </c>
      <c r="J46" s="105">
        <v>1.52848261214533E-7</v>
      </c>
      <c r="K46" s="57" t="e">
        <f t="shared" si="1"/>
        <v>#DIV/0!</v>
      </c>
      <c r="L46" s="57" t="e">
        <f t="shared" si="2"/>
        <v>#DIV/0!</v>
      </c>
      <c r="M46" s="57" t="e">
        <f t="shared" si="3"/>
        <v>#DIV/0!</v>
      </c>
      <c r="N46" s="57" t="e">
        <f t="shared" si="4"/>
        <v>#DIV/0!</v>
      </c>
      <c r="O46" s="175"/>
      <c r="P46" s="175"/>
      <c r="Q46" s="175"/>
      <c r="R46" s="175"/>
      <c r="S46" s="78" t="e">
        <f t="shared" si="5"/>
        <v>#DIV/0!</v>
      </c>
      <c r="T46" s="78" t="e">
        <f t="shared" si="6"/>
        <v>#DIV/0!</v>
      </c>
      <c r="U46" s="78" t="e">
        <f t="shared" si="7"/>
        <v>#DIV/0!</v>
      </c>
      <c r="V46" s="78" t="e">
        <f t="shared" si="8"/>
        <v>#DIV/0!</v>
      </c>
    </row>
    <row r="47" spans="2:22" ht="14.25" customHeight="1" x14ac:dyDescent="0.2">
      <c r="B47" s="101" t="s">
        <v>146</v>
      </c>
      <c r="C47" s="12" t="s">
        <v>14</v>
      </c>
      <c r="D47" s="12">
        <v>6</v>
      </c>
      <c r="E47" s="101" t="str">
        <f t="shared" si="0"/>
        <v>Zineb</v>
      </c>
      <c r="F47" s="59">
        <v>350</v>
      </c>
      <c r="G47" s="105">
        <v>1.34238678216934E-2</v>
      </c>
      <c r="H47" s="105">
        <v>8.8933119259308995E-4</v>
      </c>
      <c r="I47" s="105">
        <v>2.86824810824982E-6</v>
      </c>
      <c r="J47" s="105">
        <v>1.9002142670180699E-7</v>
      </c>
      <c r="K47" s="57" t="e">
        <f t="shared" si="1"/>
        <v>#DIV/0!</v>
      </c>
      <c r="L47" s="57" t="e">
        <f t="shared" si="2"/>
        <v>#DIV/0!</v>
      </c>
      <c r="M47" s="57" t="e">
        <f t="shared" si="3"/>
        <v>#DIV/0!</v>
      </c>
      <c r="N47" s="57" t="e">
        <f t="shared" si="4"/>
        <v>#DIV/0!</v>
      </c>
      <c r="O47" s="175"/>
      <c r="P47" s="175"/>
      <c r="Q47" s="175"/>
      <c r="R47" s="175"/>
      <c r="S47" s="78" t="e">
        <f t="shared" si="5"/>
        <v>#DIV/0!</v>
      </c>
      <c r="T47" s="78" t="e">
        <f t="shared" si="6"/>
        <v>#DIV/0!</v>
      </c>
      <c r="U47" s="78" t="e">
        <f t="shared" si="7"/>
        <v>#DIV/0!</v>
      </c>
      <c r="V47" s="78" t="e">
        <f t="shared" si="8"/>
        <v>#DIV/0!</v>
      </c>
    </row>
    <row r="48" spans="2:22" ht="14.25" customHeight="1" x14ac:dyDescent="0.2">
      <c r="B48" s="101" t="s">
        <v>147</v>
      </c>
      <c r="C48" s="12" t="s">
        <v>14</v>
      </c>
      <c r="D48" s="12">
        <v>7</v>
      </c>
      <c r="E48" s="101" t="str">
        <f t="shared" si="0"/>
        <v>Zineb</v>
      </c>
      <c r="F48" s="59">
        <v>70</v>
      </c>
      <c r="G48" s="105">
        <v>8.5277586132288002E-2</v>
      </c>
      <c r="H48" s="105">
        <v>5.6496397685259596E-3</v>
      </c>
      <c r="I48" s="105">
        <v>1.9071821068242399E-5</v>
      </c>
      <c r="J48" s="105">
        <v>1.26350808235642E-6</v>
      </c>
      <c r="K48" s="57" t="e">
        <f t="shared" si="1"/>
        <v>#DIV/0!</v>
      </c>
      <c r="L48" s="57" t="e">
        <f t="shared" si="2"/>
        <v>#DIV/0!</v>
      </c>
      <c r="M48" s="57" t="e">
        <f t="shared" si="3"/>
        <v>#DIV/0!</v>
      </c>
      <c r="N48" s="57" t="e">
        <f t="shared" si="4"/>
        <v>#DIV/0!</v>
      </c>
      <c r="O48" s="175"/>
      <c r="P48" s="175"/>
      <c r="Q48" s="175"/>
      <c r="R48" s="175"/>
      <c r="S48" s="78" t="e">
        <f t="shared" si="5"/>
        <v>#DIV/0!</v>
      </c>
      <c r="T48" s="78" t="e">
        <f t="shared" si="6"/>
        <v>#DIV/0!</v>
      </c>
      <c r="U48" s="78" t="e">
        <f t="shared" si="7"/>
        <v>#DIV/0!</v>
      </c>
      <c r="V48" s="78" t="e">
        <f t="shared" si="8"/>
        <v>#DIV/0!</v>
      </c>
    </row>
    <row r="49" spans="2:22" ht="14.25" customHeight="1" x14ac:dyDescent="0.2">
      <c r="B49" s="101" t="s">
        <v>148</v>
      </c>
      <c r="C49" s="12" t="s">
        <v>14</v>
      </c>
      <c r="D49" s="12">
        <v>8</v>
      </c>
      <c r="E49" s="101" t="str">
        <f t="shared" si="0"/>
        <v>Zineb</v>
      </c>
      <c r="F49" s="59">
        <v>600</v>
      </c>
      <c r="G49" s="105">
        <v>9.3579427991062406E-3</v>
      </c>
      <c r="H49" s="105">
        <v>6.1996366595849404E-4</v>
      </c>
      <c r="I49" s="105">
        <v>5.8454756031842499E-6</v>
      </c>
      <c r="J49" s="105">
        <v>3.8726273808582701E-7</v>
      </c>
      <c r="K49" s="57" t="e">
        <f t="shared" si="1"/>
        <v>#DIV/0!</v>
      </c>
      <c r="L49" s="57" t="e">
        <f t="shared" si="2"/>
        <v>#DIV/0!</v>
      </c>
      <c r="M49" s="57" t="e">
        <f t="shared" si="3"/>
        <v>#DIV/0!</v>
      </c>
      <c r="N49" s="57" t="e">
        <f t="shared" si="4"/>
        <v>#DIV/0!</v>
      </c>
      <c r="O49" s="175"/>
      <c r="P49" s="175"/>
      <c r="Q49" s="175"/>
      <c r="R49" s="175"/>
      <c r="S49" s="78" t="e">
        <f t="shared" si="5"/>
        <v>#DIV/0!</v>
      </c>
      <c r="T49" s="78" t="e">
        <f t="shared" si="6"/>
        <v>#DIV/0!</v>
      </c>
      <c r="U49" s="78" t="e">
        <f t="shared" si="7"/>
        <v>#DIV/0!</v>
      </c>
      <c r="V49" s="78" t="e">
        <f t="shared" si="8"/>
        <v>#DIV/0!</v>
      </c>
    </row>
    <row r="50" spans="2:22" ht="14.25" customHeight="1" x14ac:dyDescent="0.2">
      <c r="B50" s="101" t="s">
        <v>149</v>
      </c>
      <c r="C50" s="12" t="s">
        <v>14</v>
      </c>
      <c r="D50" s="12">
        <v>14</v>
      </c>
      <c r="E50" s="101" t="str">
        <f t="shared" si="0"/>
        <v>Zineb</v>
      </c>
      <c r="F50" s="59">
        <v>200</v>
      </c>
      <c r="G50" s="105">
        <v>3.1618512049317399E-2</v>
      </c>
      <c r="H50" s="105">
        <v>2.0947263063862899E-3</v>
      </c>
      <c r="I50" s="105">
        <v>6.8908671855183404E-6</v>
      </c>
      <c r="J50" s="105">
        <v>4.56519926547531E-7</v>
      </c>
      <c r="K50" s="57" t="e">
        <f t="shared" si="1"/>
        <v>#DIV/0!</v>
      </c>
      <c r="L50" s="57" t="e">
        <f t="shared" si="2"/>
        <v>#DIV/0!</v>
      </c>
      <c r="M50" s="57" t="e">
        <f t="shared" si="3"/>
        <v>#DIV/0!</v>
      </c>
      <c r="N50" s="57" t="e">
        <f t="shared" si="4"/>
        <v>#DIV/0!</v>
      </c>
      <c r="O50" s="175"/>
      <c r="P50" s="175"/>
      <c r="Q50" s="175"/>
      <c r="R50" s="175"/>
      <c r="S50" s="78" t="e">
        <f t="shared" si="5"/>
        <v>#DIV/0!</v>
      </c>
      <c r="T50" s="78" t="e">
        <f t="shared" si="6"/>
        <v>#DIV/0!</v>
      </c>
      <c r="U50" s="78" t="e">
        <f t="shared" si="7"/>
        <v>#DIV/0!</v>
      </c>
      <c r="V50" s="78" t="e">
        <f t="shared" si="8"/>
        <v>#DIV/0!</v>
      </c>
    </row>
    <row r="51" spans="2:22" ht="14.25" customHeight="1" x14ac:dyDescent="0.2">
      <c r="B51" s="101" t="s">
        <v>150</v>
      </c>
      <c r="C51" s="12" t="s">
        <v>14</v>
      </c>
      <c r="D51" s="12">
        <v>17</v>
      </c>
      <c r="E51" s="101" t="str">
        <f t="shared" si="0"/>
        <v>Zineb</v>
      </c>
      <c r="F51" s="59">
        <v>70</v>
      </c>
      <c r="G51" s="105">
        <v>7.53738943021744E-3</v>
      </c>
      <c r="H51" s="105">
        <v>4.9935202332562799E-4</v>
      </c>
      <c r="I51" s="105">
        <v>9.90857554314782E-5</v>
      </c>
      <c r="J51" s="105">
        <v>6.5644309377354703E-6</v>
      </c>
      <c r="K51" s="57" t="e">
        <f t="shared" si="1"/>
        <v>#DIV/0!</v>
      </c>
      <c r="L51" s="57" t="e">
        <f t="shared" si="2"/>
        <v>#DIV/0!</v>
      </c>
      <c r="M51" s="57" t="e">
        <f t="shared" si="3"/>
        <v>#DIV/0!</v>
      </c>
      <c r="N51" s="57" t="e">
        <f t="shared" si="4"/>
        <v>#DIV/0!</v>
      </c>
      <c r="O51" s="175"/>
      <c r="P51" s="175"/>
      <c r="Q51" s="175"/>
      <c r="R51" s="175"/>
      <c r="S51" s="78" t="e">
        <f t="shared" si="5"/>
        <v>#DIV/0!</v>
      </c>
      <c r="T51" s="78" t="e">
        <f t="shared" si="6"/>
        <v>#DIV/0!</v>
      </c>
      <c r="U51" s="78" t="e">
        <f t="shared" si="7"/>
        <v>#DIV/0!</v>
      </c>
      <c r="V51" s="78" t="e">
        <f t="shared" si="8"/>
        <v>#DIV/0!</v>
      </c>
    </row>
    <row r="52" spans="2:22" ht="14.25" customHeight="1" x14ac:dyDescent="0.2">
      <c r="B52" s="101" t="s">
        <v>151</v>
      </c>
      <c r="C52" s="12" t="s">
        <v>14</v>
      </c>
      <c r="D52" s="12">
        <v>21</v>
      </c>
      <c r="E52" s="101" t="str">
        <f t="shared" si="0"/>
        <v>Zineb</v>
      </c>
      <c r="F52" s="59">
        <v>375</v>
      </c>
      <c r="G52" s="105">
        <v>1.0569735439494301E-2</v>
      </c>
      <c r="H52" s="105">
        <v>7.0024493616074304E-4</v>
      </c>
      <c r="I52" s="105">
        <v>1.47166490678125E-5</v>
      </c>
      <c r="J52" s="105">
        <v>9.7497795039012796E-7</v>
      </c>
      <c r="K52" s="57" t="e">
        <f t="shared" si="1"/>
        <v>#DIV/0!</v>
      </c>
      <c r="L52" s="57" t="e">
        <f t="shared" si="2"/>
        <v>#DIV/0!</v>
      </c>
      <c r="M52" s="57" t="e">
        <f t="shared" si="3"/>
        <v>#DIV/0!</v>
      </c>
      <c r="N52" s="57" t="e">
        <f t="shared" si="4"/>
        <v>#DIV/0!</v>
      </c>
      <c r="O52" s="175"/>
      <c r="P52" s="175"/>
      <c r="Q52" s="175"/>
      <c r="R52" s="175"/>
      <c r="S52" s="78" t="e">
        <f t="shared" si="5"/>
        <v>#DIV/0!</v>
      </c>
      <c r="T52" s="78" t="e">
        <f t="shared" si="6"/>
        <v>#DIV/0!</v>
      </c>
      <c r="U52" s="78" t="e">
        <f t="shared" si="7"/>
        <v>#DIV/0!</v>
      </c>
      <c r="V52" s="78" t="e">
        <f t="shared" si="8"/>
        <v>#DIV/0!</v>
      </c>
    </row>
    <row r="53" spans="2:22" ht="14.25" customHeight="1" x14ac:dyDescent="0.2">
      <c r="B53" s="101" t="s">
        <v>152</v>
      </c>
      <c r="C53" s="12" t="s">
        <v>14</v>
      </c>
      <c r="D53" s="12">
        <v>26</v>
      </c>
      <c r="E53" s="101" t="str">
        <f t="shared" si="0"/>
        <v>Zineb</v>
      </c>
      <c r="F53" s="59">
        <v>700</v>
      </c>
      <c r="G53" s="105">
        <v>4.4084881059825399E-3</v>
      </c>
      <c r="H53" s="105">
        <v>2.9206231440184603E-4</v>
      </c>
      <c r="I53" s="105">
        <v>9.3874834534342799E-8</v>
      </c>
      <c r="J53" s="105">
        <v>6.2192074593072701E-9</v>
      </c>
      <c r="K53" s="57" t="e">
        <f t="shared" si="1"/>
        <v>#DIV/0!</v>
      </c>
      <c r="L53" s="57" t="e">
        <f t="shared" si="2"/>
        <v>#DIV/0!</v>
      </c>
      <c r="M53" s="57" t="e">
        <f t="shared" si="3"/>
        <v>#DIV/0!</v>
      </c>
      <c r="N53" s="57" t="e">
        <f t="shared" si="4"/>
        <v>#DIV/0!</v>
      </c>
      <c r="O53" s="175"/>
      <c r="P53" s="175"/>
      <c r="Q53" s="175"/>
      <c r="R53" s="175"/>
      <c r="S53" s="78" t="e">
        <f t="shared" si="5"/>
        <v>#DIV/0!</v>
      </c>
      <c r="T53" s="78" t="e">
        <f t="shared" si="6"/>
        <v>#DIV/0!</v>
      </c>
      <c r="U53" s="78" t="e">
        <f t="shared" si="7"/>
        <v>#DIV/0!</v>
      </c>
      <c r="V53" s="78" t="e">
        <f t="shared" si="8"/>
        <v>#DIV/0!</v>
      </c>
    </row>
    <row r="54" spans="2:22" ht="14.25" customHeight="1" x14ac:dyDescent="0.2">
      <c r="B54" s="101" t="s">
        <v>153</v>
      </c>
      <c r="C54" s="12" t="s">
        <v>14</v>
      </c>
      <c r="D54" s="12">
        <v>30</v>
      </c>
      <c r="E54" s="101" t="str">
        <f t="shared" si="0"/>
        <v>Zineb</v>
      </c>
      <c r="F54" s="59">
        <v>320</v>
      </c>
      <c r="G54" s="105">
        <v>2.5898073017597199E-2</v>
      </c>
      <c r="H54" s="105">
        <v>1.71574726351537E-3</v>
      </c>
      <c r="I54" s="105">
        <v>7.1980641822020799E-7</v>
      </c>
      <c r="J54" s="105">
        <v>4.76871726353188E-8</v>
      </c>
      <c r="K54" s="57" t="e">
        <f t="shared" si="1"/>
        <v>#DIV/0!</v>
      </c>
      <c r="L54" s="57" t="e">
        <f t="shared" si="2"/>
        <v>#DIV/0!</v>
      </c>
      <c r="M54" s="57" t="e">
        <f t="shared" si="3"/>
        <v>#DIV/0!</v>
      </c>
      <c r="N54" s="57" t="e">
        <f t="shared" si="4"/>
        <v>#DIV/0!</v>
      </c>
      <c r="O54" s="175"/>
      <c r="P54" s="175"/>
      <c r="Q54" s="175"/>
      <c r="R54" s="175"/>
      <c r="S54" s="78" t="e">
        <f t="shared" si="5"/>
        <v>#DIV/0!</v>
      </c>
      <c r="T54" s="78" t="e">
        <f t="shared" si="6"/>
        <v>#DIV/0!</v>
      </c>
      <c r="U54" s="78" t="e">
        <f t="shared" si="7"/>
        <v>#DIV/0!</v>
      </c>
      <c r="V54" s="78" t="e">
        <f t="shared" si="8"/>
        <v>#DIV/0!</v>
      </c>
    </row>
    <row r="55" spans="2:22" ht="14.25" customHeight="1" x14ac:dyDescent="0.2">
      <c r="B55" s="101" t="s">
        <v>154</v>
      </c>
      <c r="C55" s="12" t="s">
        <v>14</v>
      </c>
      <c r="D55" s="12">
        <v>34</v>
      </c>
      <c r="E55" s="101" t="str">
        <f t="shared" si="0"/>
        <v>Zineb</v>
      </c>
      <c r="F55" s="59">
        <v>1200</v>
      </c>
      <c r="G55" s="105">
        <v>2.8861335595138401E-3</v>
      </c>
      <c r="H55" s="105">
        <v>1.91206337913172E-4</v>
      </c>
      <c r="I55" s="105">
        <v>1.80962742751349E-7</v>
      </c>
      <c r="J55" s="105">
        <v>1.1988781060251001E-8</v>
      </c>
      <c r="K55" s="57" t="e">
        <f t="shared" si="1"/>
        <v>#DIV/0!</v>
      </c>
      <c r="L55" s="57" t="e">
        <f t="shared" si="2"/>
        <v>#DIV/0!</v>
      </c>
      <c r="M55" s="57" t="e">
        <f t="shared" si="3"/>
        <v>#DIV/0!</v>
      </c>
      <c r="N55" s="57" t="e">
        <f t="shared" si="4"/>
        <v>#DIV/0!</v>
      </c>
      <c r="O55" s="175"/>
      <c r="P55" s="175"/>
      <c r="Q55" s="175"/>
      <c r="R55" s="175"/>
      <c r="S55" s="78" t="e">
        <f t="shared" si="5"/>
        <v>#DIV/0!</v>
      </c>
      <c r="T55" s="78" t="e">
        <f t="shared" si="6"/>
        <v>#DIV/0!</v>
      </c>
      <c r="U55" s="78" t="e">
        <f t="shared" si="7"/>
        <v>#DIV/0!</v>
      </c>
      <c r="V55" s="78" t="e">
        <f t="shared" si="8"/>
        <v>#DIV/0!</v>
      </c>
    </row>
    <row r="56" spans="2:22" ht="14.25" customHeight="1" x14ac:dyDescent="0.2">
      <c r="B56" s="101" t="s">
        <v>155</v>
      </c>
      <c r="C56" s="12" t="s">
        <v>14</v>
      </c>
      <c r="D56" s="12">
        <v>40</v>
      </c>
      <c r="E56" s="101" t="str">
        <f t="shared" si="0"/>
        <v>Zineb</v>
      </c>
      <c r="F56" s="59">
        <v>200</v>
      </c>
      <c r="G56" s="105">
        <v>1.4030060218647099E-2</v>
      </c>
      <c r="H56" s="105">
        <v>9.2949143727309995E-4</v>
      </c>
      <c r="I56" s="105">
        <v>7.4102307542029606E-5</v>
      </c>
      <c r="J56" s="105">
        <v>4.9092776033619303E-6</v>
      </c>
      <c r="K56" s="57" t="e">
        <f t="shared" si="1"/>
        <v>#DIV/0!</v>
      </c>
      <c r="L56" s="57" t="e">
        <f t="shared" si="2"/>
        <v>#DIV/0!</v>
      </c>
      <c r="M56" s="57" t="e">
        <f t="shared" si="3"/>
        <v>#DIV/0!</v>
      </c>
      <c r="N56" s="57" t="e">
        <f t="shared" si="4"/>
        <v>#DIV/0!</v>
      </c>
      <c r="O56" s="175"/>
      <c r="P56" s="175"/>
      <c r="Q56" s="175"/>
      <c r="R56" s="175"/>
      <c r="S56" s="78" t="e">
        <f t="shared" si="5"/>
        <v>#DIV/0!</v>
      </c>
      <c r="T56" s="78" t="e">
        <f t="shared" si="6"/>
        <v>#DIV/0!</v>
      </c>
      <c r="U56" s="78" t="e">
        <f t="shared" si="7"/>
        <v>#DIV/0!</v>
      </c>
      <c r="V56" s="78" t="e">
        <f t="shared" si="8"/>
        <v>#DIV/0!</v>
      </c>
    </row>
    <row r="57" spans="2:22" ht="14.25" customHeight="1" x14ac:dyDescent="0.2">
      <c r="B57" s="101" t="s">
        <v>156</v>
      </c>
      <c r="C57" s="12" t="s">
        <v>14</v>
      </c>
      <c r="D57" s="12">
        <v>42</v>
      </c>
      <c r="E57" s="101" t="str">
        <f t="shared" si="0"/>
        <v>Zineb</v>
      </c>
      <c r="F57" s="59">
        <v>350</v>
      </c>
      <c r="G57" s="105">
        <v>1.34546543005854E-2</v>
      </c>
      <c r="H57" s="105">
        <v>8.9137080125510702E-4</v>
      </c>
      <c r="I57" s="105">
        <v>1.1146569376271599E-4</v>
      </c>
      <c r="J57" s="105">
        <v>7.3846018192587901E-6</v>
      </c>
      <c r="K57" s="57" t="e">
        <f t="shared" si="1"/>
        <v>#DIV/0!</v>
      </c>
      <c r="L57" s="57" t="e">
        <f t="shared" si="2"/>
        <v>#DIV/0!</v>
      </c>
      <c r="M57" s="57" t="e">
        <f t="shared" si="3"/>
        <v>#DIV/0!</v>
      </c>
      <c r="N57" s="57" t="e">
        <f t="shared" si="4"/>
        <v>#DIV/0!</v>
      </c>
      <c r="O57" s="175"/>
      <c r="P57" s="175"/>
      <c r="Q57" s="175"/>
      <c r="R57" s="175"/>
      <c r="S57" s="78" t="e">
        <f t="shared" si="5"/>
        <v>#DIV/0!</v>
      </c>
      <c r="T57" s="78" t="e">
        <f t="shared" si="6"/>
        <v>#DIV/0!</v>
      </c>
      <c r="U57" s="78" t="e">
        <f t="shared" si="7"/>
        <v>#DIV/0!</v>
      </c>
      <c r="V57" s="78" t="e">
        <f t="shared" si="8"/>
        <v>#DIV/0!</v>
      </c>
    </row>
    <row r="58" spans="2:22" ht="14.25" customHeight="1" x14ac:dyDescent="0.2">
      <c r="B58" s="101" t="s">
        <v>157</v>
      </c>
      <c r="C58" s="12" t="s">
        <v>14</v>
      </c>
      <c r="D58" s="12">
        <v>44</v>
      </c>
      <c r="E58" s="101" t="str">
        <f t="shared" si="0"/>
        <v>Zineb</v>
      </c>
      <c r="F58" s="59">
        <v>500</v>
      </c>
      <c r="G58" s="105">
        <v>8.4854590799659495E-3</v>
      </c>
      <c r="H58" s="105">
        <v>5.6216163677163405E-4</v>
      </c>
      <c r="I58" s="105">
        <v>1.2593969808349901E-6</v>
      </c>
      <c r="J58" s="105">
        <v>8.3435044799055406E-8</v>
      </c>
      <c r="K58" s="57" t="e">
        <f t="shared" si="1"/>
        <v>#DIV/0!</v>
      </c>
      <c r="L58" s="57" t="e">
        <f t="shared" si="2"/>
        <v>#DIV/0!</v>
      </c>
      <c r="M58" s="57" t="e">
        <f t="shared" si="3"/>
        <v>#DIV/0!</v>
      </c>
      <c r="N58" s="57" t="e">
        <f t="shared" si="4"/>
        <v>#DIV/0!</v>
      </c>
      <c r="O58" s="175"/>
      <c r="P58" s="175"/>
      <c r="Q58" s="175"/>
      <c r="R58" s="175"/>
      <c r="S58" s="78" t="e">
        <f t="shared" si="5"/>
        <v>#DIV/0!</v>
      </c>
      <c r="T58" s="78" t="e">
        <f t="shared" si="6"/>
        <v>#DIV/0!</v>
      </c>
      <c r="U58" s="78" t="e">
        <f t="shared" si="7"/>
        <v>#DIV/0!</v>
      </c>
      <c r="V58" s="78" t="e">
        <f t="shared" si="8"/>
        <v>#DIV/0!</v>
      </c>
    </row>
    <row r="59" spans="2:22" ht="14.25" customHeight="1" x14ac:dyDescent="0.2">
      <c r="B59" s="101" t="s">
        <v>158</v>
      </c>
      <c r="C59" s="12" t="s">
        <v>14</v>
      </c>
      <c r="D59" s="12">
        <v>45</v>
      </c>
      <c r="E59" s="101" t="str">
        <f t="shared" si="0"/>
        <v>Zineb</v>
      </c>
      <c r="F59" s="59">
        <v>160</v>
      </c>
      <c r="G59" s="105">
        <v>2.5709433350712099E-2</v>
      </c>
      <c r="H59" s="105">
        <v>1.70324986916967E-3</v>
      </c>
      <c r="I59" s="105">
        <v>1.6142297504925299E-4</v>
      </c>
      <c r="J59" s="105">
        <v>1.06942714981765E-5</v>
      </c>
      <c r="K59" s="57" t="e">
        <f t="shared" si="1"/>
        <v>#DIV/0!</v>
      </c>
      <c r="L59" s="57" t="e">
        <f t="shared" si="2"/>
        <v>#DIV/0!</v>
      </c>
      <c r="M59" s="57" t="e">
        <f t="shared" si="3"/>
        <v>#DIV/0!</v>
      </c>
      <c r="N59" s="57" t="e">
        <f t="shared" si="4"/>
        <v>#DIV/0!</v>
      </c>
      <c r="O59" s="175"/>
      <c r="P59" s="175"/>
      <c r="Q59" s="175"/>
      <c r="R59" s="175"/>
      <c r="S59" s="78" t="e">
        <f t="shared" si="5"/>
        <v>#DIV/0!</v>
      </c>
      <c r="T59" s="78" t="e">
        <f t="shared" si="6"/>
        <v>#DIV/0!</v>
      </c>
      <c r="U59" s="78" t="e">
        <f t="shared" si="7"/>
        <v>#DIV/0!</v>
      </c>
      <c r="V59" s="78" t="e">
        <f t="shared" si="8"/>
        <v>#DIV/0!</v>
      </c>
    </row>
    <row r="60" spans="2:22" ht="14.25" customHeight="1" x14ac:dyDescent="0.2">
      <c r="B60" s="101" t="s">
        <v>159</v>
      </c>
      <c r="C60" s="12" t="s">
        <v>14</v>
      </c>
      <c r="D60" s="12">
        <v>46</v>
      </c>
      <c r="E60" s="101" t="str">
        <f t="shared" si="0"/>
        <v>Zineb</v>
      </c>
      <c r="F60" s="59">
        <v>450</v>
      </c>
      <c r="G60" s="105">
        <v>4.4516997085884196E-3</v>
      </c>
      <c r="H60" s="105">
        <v>2.9492509172996501E-4</v>
      </c>
      <c r="I60" s="105">
        <v>1.0063502110784E-7</v>
      </c>
      <c r="J60" s="105">
        <v>6.6670697801858804E-9</v>
      </c>
      <c r="K60" s="57" t="e">
        <f t="shared" si="1"/>
        <v>#DIV/0!</v>
      </c>
      <c r="L60" s="57" t="e">
        <f t="shared" si="2"/>
        <v>#DIV/0!</v>
      </c>
      <c r="M60" s="57" t="e">
        <f t="shared" si="3"/>
        <v>#DIV/0!</v>
      </c>
      <c r="N60" s="57" t="e">
        <f t="shared" si="4"/>
        <v>#DIV/0!</v>
      </c>
      <c r="O60" s="175"/>
      <c r="P60" s="175"/>
      <c r="Q60" s="175"/>
      <c r="R60" s="175"/>
      <c r="S60" s="78" t="e">
        <f t="shared" si="5"/>
        <v>#DIV/0!</v>
      </c>
      <c r="T60" s="78" t="e">
        <f t="shared" si="6"/>
        <v>#DIV/0!</v>
      </c>
      <c r="U60" s="78" t="e">
        <f t="shared" si="7"/>
        <v>#DIV/0!</v>
      </c>
      <c r="V60" s="78" t="e">
        <f t="shared" si="8"/>
        <v>#DIV/0!</v>
      </c>
    </row>
    <row r="61" spans="2:22" ht="14.25" customHeight="1" x14ac:dyDescent="0.2">
      <c r="B61" s="101" t="s">
        <v>160</v>
      </c>
      <c r="C61" s="12" t="s">
        <v>14</v>
      </c>
      <c r="D61" s="12">
        <v>48</v>
      </c>
      <c r="E61" s="101" t="str">
        <f t="shared" si="0"/>
        <v>Zineb</v>
      </c>
      <c r="F61" s="59">
        <v>365</v>
      </c>
      <c r="G61" s="105">
        <v>9.1714799962937799E-3</v>
      </c>
      <c r="H61" s="105">
        <v>6.0761052998714203E-4</v>
      </c>
      <c r="I61" s="105">
        <v>1.42143463338505E-6</v>
      </c>
      <c r="J61" s="105">
        <v>9.4170040135541407E-8</v>
      </c>
      <c r="K61" s="57" t="e">
        <f t="shared" si="1"/>
        <v>#DIV/0!</v>
      </c>
      <c r="L61" s="57" t="e">
        <f t="shared" si="2"/>
        <v>#DIV/0!</v>
      </c>
      <c r="M61" s="57" t="e">
        <f t="shared" si="3"/>
        <v>#DIV/0!</v>
      </c>
      <c r="N61" s="57" t="e">
        <f t="shared" si="4"/>
        <v>#DIV/0!</v>
      </c>
      <c r="O61" s="175"/>
      <c r="P61" s="175"/>
      <c r="Q61" s="175"/>
      <c r="R61" s="175"/>
      <c r="S61" s="78" t="e">
        <f t="shared" si="5"/>
        <v>#DIV/0!</v>
      </c>
      <c r="T61" s="78" t="e">
        <f t="shared" si="6"/>
        <v>#DIV/0!</v>
      </c>
      <c r="U61" s="78" t="e">
        <f t="shared" si="7"/>
        <v>#DIV/0!</v>
      </c>
      <c r="V61" s="78" t="e">
        <f t="shared" si="8"/>
        <v>#DIV/0!</v>
      </c>
    </row>
    <row r="62" spans="2:22" ht="14.25" customHeight="1" x14ac:dyDescent="0.2">
      <c r="B62" s="101" t="s">
        <v>161</v>
      </c>
      <c r="C62" s="12" t="s">
        <v>162</v>
      </c>
      <c r="D62" s="12">
        <v>1</v>
      </c>
      <c r="E62" s="101" t="str">
        <f t="shared" si="0"/>
        <v>Zineb</v>
      </c>
      <c r="F62" s="59">
        <v>54</v>
      </c>
      <c r="G62" s="105">
        <v>7.1934944465756406E-2</v>
      </c>
      <c r="H62" s="105">
        <v>1.4386988518526799E-3</v>
      </c>
      <c r="I62" s="105">
        <v>3.0481439493575401E-4</v>
      </c>
      <c r="J62" s="105">
        <v>6.0962877380509996E-6</v>
      </c>
      <c r="K62" s="57" t="e">
        <f t="shared" si="1"/>
        <v>#DIV/0!</v>
      </c>
      <c r="L62" s="57" t="e">
        <f t="shared" si="2"/>
        <v>#DIV/0!</v>
      </c>
      <c r="M62" s="57" t="e">
        <f t="shared" si="3"/>
        <v>#DIV/0!</v>
      </c>
      <c r="N62" s="57" t="e">
        <f t="shared" si="4"/>
        <v>#DIV/0!</v>
      </c>
      <c r="O62" s="175"/>
      <c r="P62" s="175"/>
      <c r="Q62" s="175"/>
      <c r="R62" s="175"/>
      <c r="S62" s="78" t="e">
        <f t="shared" si="5"/>
        <v>#DIV/0!</v>
      </c>
      <c r="T62" s="78" t="e">
        <f t="shared" si="6"/>
        <v>#DIV/0!</v>
      </c>
      <c r="U62" s="78" t="e">
        <f t="shared" si="7"/>
        <v>#DIV/0!</v>
      </c>
      <c r="V62" s="78" t="e">
        <f t="shared" si="8"/>
        <v>#DIV/0!</v>
      </c>
    </row>
    <row r="63" spans="2:22" ht="14.25" customHeight="1" x14ac:dyDescent="0.2">
      <c r="B63" s="101" t="s">
        <v>163</v>
      </c>
      <c r="C63" s="12" t="s">
        <v>162</v>
      </c>
      <c r="D63" s="12">
        <v>2</v>
      </c>
      <c r="E63" s="101" t="str">
        <f t="shared" si="0"/>
        <v>Zineb</v>
      </c>
      <c r="F63" s="59">
        <v>400</v>
      </c>
      <c r="G63" s="105">
        <v>8.6029089894145705E-3</v>
      </c>
      <c r="H63" s="105">
        <v>4.3230698560364501E-4</v>
      </c>
      <c r="I63" s="105">
        <v>6.1772669883596193E-8</v>
      </c>
      <c r="J63" s="105">
        <v>3.10415427951158E-9</v>
      </c>
      <c r="K63" s="57" t="e">
        <f t="shared" si="1"/>
        <v>#DIV/0!</v>
      </c>
      <c r="L63" s="57" t="e">
        <f t="shared" si="2"/>
        <v>#DIV/0!</v>
      </c>
      <c r="M63" s="57" t="e">
        <f t="shared" si="3"/>
        <v>#DIV/0!</v>
      </c>
      <c r="N63" s="57" t="e">
        <f t="shared" si="4"/>
        <v>#DIV/0!</v>
      </c>
      <c r="O63" s="175"/>
      <c r="P63" s="175"/>
      <c r="Q63" s="175"/>
      <c r="R63" s="175"/>
      <c r="S63" s="78" t="e">
        <f t="shared" si="5"/>
        <v>#DIV/0!</v>
      </c>
      <c r="T63" s="78" t="e">
        <f t="shared" si="6"/>
        <v>#DIV/0!</v>
      </c>
      <c r="U63" s="78" t="e">
        <f t="shared" si="7"/>
        <v>#DIV/0!</v>
      </c>
      <c r="V63" s="78" t="e">
        <f t="shared" si="8"/>
        <v>#DIV/0!</v>
      </c>
    </row>
    <row r="64" spans="2:22" ht="14.25" customHeight="1" x14ac:dyDescent="0.2">
      <c r="B64" s="101" t="s">
        <v>164</v>
      </c>
      <c r="C64" s="12" t="s">
        <v>162</v>
      </c>
      <c r="D64" s="12">
        <v>3</v>
      </c>
      <c r="E64" s="101" t="str">
        <f t="shared" si="0"/>
        <v>Zineb</v>
      </c>
      <c r="F64" s="59">
        <v>180</v>
      </c>
      <c r="G64" s="105">
        <v>2.0127834286540699E-3</v>
      </c>
      <c r="H64" s="105">
        <v>1.01144896429365E-4</v>
      </c>
      <c r="I64" s="105">
        <v>1.16650393198123E-4</v>
      </c>
      <c r="J64" s="105">
        <v>5.8618287963807297E-6</v>
      </c>
      <c r="K64" s="57" t="e">
        <f t="shared" si="1"/>
        <v>#DIV/0!</v>
      </c>
      <c r="L64" s="57" t="e">
        <f t="shared" si="2"/>
        <v>#DIV/0!</v>
      </c>
      <c r="M64" s="57" t="e">
        <f t="shared" si="3"/>
        <v>#DIV/0!</v>
      </c>
      <c r="N64" s="57" t="e">
        <f t="shared" si="4"/>
        <v>#DIV/0!</v>
      </c>
      <c r="O64" s="175"/>
      <c r="P64" s="175"/>
      <c r="Q64" s="175"/>
      <c r="R64" s="175"/>
      <c r="S64" s="78" t="e">
        <f t="shared" si="5"/>
        <v>#DIV/0!</v>
      </c>
      <c r="T64" s="78" t="e">
        <f t="shared" si="6"/>
        <v>#DIV/0!</v>
      </c>
      <c r="U64" s="78" t="e">
        <f t="shared" si="7"/>
        <v>#DIV/0!</v>
      </c>
      <c r="V64" s="78" t="e">
        <f t="shared" si="8"/>
        <v>#DIV/0!</v>
      </c>
    </row>
    <row r="65" spans="1:22" ht="14.25" customHeight="1" x14ac:dyDescent="0.2">
      <c r="B65" s="101" t="s">
        <v>165</v>
      </c>
      <c r="C65" s="12" t="s">
        <v>162</v>
      </c>
      <c r="D65" s="12">
        <v>4</v>
      </c>
      <c r="E65" s="101" t="str">
        <f t="shared" si="0"/>
        <v>Zineb</v>
      </c>
      <c r="F65" s="59">
        <v>85</v>
      </c>
      <c r="G65" s="105">
        <v>8.7883326113223997E-2</v>
      </c>
      <c r="H65" s="105">
        <v>6.7654603254049999E-3</v>
      </c>
      <c r="I65" s="105">
        <v>1.2258446477607401E-4</v>
      </c>
      <c r="J65" s="105">
        <v>9.4368336598973207E-6</v>
      </c>
      <c r="K65" s="57" t="e">
        <f t="shared" si="1"/>
        <v>#DIV/0!</v>
      </c>
      <c r="L65" s="57" t="e">
        <f t="shared" si="2"/>
        <v>#DIV/0!</v>
      </c>
      <c r="M65" s="57" t="e">
        <f t="shared" si="3"/>
        <v>#DIV/0!</v>
      </c>
      <c r="N65" s="57" t="e">
        <f t="shared" si="4"/>
        <v>#DIV/0!</v>
      </c>
      <c r="O65" s="175"/>
      <c r="P65" s="175"/>
      <c r="Q65" s="175"/>
      <c r="R65" s="175"/>
      <c r="S65" s="78" t="e">
        <f t="shared" si="5"/>
        <v>#DIV/0!</v>
      </c>
      <c r="T65" s="78" t="e">
        <f t="shared" si="6"/>
        <v>#DIV/0!</v>
      </c>
      <c r="U65" s="78" t="e">
        <f t="shared" si="7"/>
        <v>#DIV/0!</v>
      </c>
      <c r="V65" s="78" t="e">
        <f t="shared" si="8"/>
        <v>#DIV/0!</v>
      </c>
    </row>
    <row r="66" spans="1:22" ht="14.25" customHeight="1" x14ac:dyDescent="0.2">
      <c r="B66" s="101" t="s">
        <v>166</v>
      </c>
      <c r="C66" s="12" t="s">
        <v>162</v>
      </c>
      <c r="D66" s="12">
        <v>5</v>
      </c>
      <c r="E66" s="101" t="str">
        <f t="shared" si="0"/>
        <v>Zineb</v>
      </c>
      <c r="F66" s="59">
        <v>80</v>
      </c>
      <c r="G66" s="105">
        <v>8.0178740024566597E-2</v>
      </c>
      <c r="H66" s="105">
        <v>4.0290823858231302E-3</v>
      </c>
      <c r="I66" s="105">
        <v>7.3323252287827899E-7</v>
      </c>
      <c r="J66" s="105">
        <v>3.6845855716792501E-8</v>
      </c>
      <c r="K66" s="57" t="e">
        <f t="shared" si="1"/>
        <v>#DIV/0!</v>
      </c>
      <c r="L66" s="57" t="e">
        <f t="shared" si="2"/>
        <v>#DIV/0!</v>
      </c>
      <c r="M66" s="57" t="e">
        <f t="shared" si="3"/>
        <v>#DIV/0!</v>
      </c>
      <c r="N66" s="57" t="e">
        <f t="shared" si="4"/>
        <v>#DIV/0!</v>
      </c>
      <c r="O66" s="175"/>
      <c r="P66" s="175"/>
      <c r="Q66" s="175"/>
      <c r="R66" s="175"/>
      <c r="S66" s="78" t="e">
        <f t="shared" si="5"/>
        <v>#DIV/0!</v>
      </c>
      <c r="T66" s="78" t="e">
        <f t="shared" si="6"/>
        <v>#DIV/0!</v>
      </c>
      <c r="U66" s="78" t="e">
        <f t="shared" si="7"/>
        <v>#DIV/0!</v>
      </c>
      <c r="V66" s="78" t="e">
        <f t="shared" si="8"/>
        <v>#DIV/0!</v>
      </c>
    </row>
    <row r="67" spans="1:22" x14ac:dyDescent="0.2">
      <c r="B67" s="173" t="s">
        <v>15</v>
      </c>
      <c r="C67" s="173"/>
      <c r="D67" s="173"/>
      <c r="E67" s="173"/>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3" t="s">
        <v>16</v>
      </c>
      <c r="C68" s="173"/>
      <c r="D68" s="173"/>
      <c r="E68" s="173"/>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2017-10-13T15:05:25Z</dcterms:modified>
</cp:coreProperties>
</file>